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760" activeTab="0"/>
  </bookViews>
  <sheets>
    <sheet name="за 2013 год" sheetId="1" r:id="rId1"/>
    <sheet name="Лист1" sheetId="2" r:id="rId2"/>
  </sheets>
  <definedNames>
    <definedName name="_xlnm.Print_Titles" localSheetId="0">'за 2013 год'!$6:$6</definedName>
    <definedName name="_xlnm.Print_Area" localSheetId="0">'за 2013 год'!$A$1:$K$79</definedName>
  </definedNames>
  <calcPr fullCalcOnLoad="1"/>
</workbook>
</file>

<file path=xl/sharedStrings.xml><?xml version="1.0" encoding="utf-8"?>
<sst xmlns="http://schemas.openxmlformats.org/spreadsheetml/2006/main" count="179" uniqueCount="128">
  <si>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</si>
  <si>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</si>
  <si>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</si>
  <si>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</si>
  <si>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</si>
  <si>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</si>
  <si>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</si>
  <si>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</si>
  <si>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№ п/п</t>
  </si>
  <si>
    <t>Главный распорядитель</t>
  </si>
  <si>
    <t>Утверждено сводной бюджетной росписью на 2013 год</t>
  </si>
  <si>
    <t>Всего</t>
  </si>
  <si>
    <t>в том числе:</t>
  </si>
  <si>
    <t>1.</t>
  </si>
  <si>
    <t>Муниципальные адресные программы</t>
  </si>
  <si>
    <t>из них:</t>
  </si>
  <si>
    <t>Исполнено на 31.12.2013</t>
  </si>
  <si>
    <t>(тыс. рублей)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</si>
  <si>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</si>
  <si>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</si>
  <si>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</si>
  <si>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</si>
  <si>
    <t>2.</t>
  </si>
  <si>
    <t>Долгосрочные муниципальные целевые программы всего,</t>
  </si>
  <si>
    <t>2.1.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</si>
  <si>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</si>
  <si>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2.2.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</si>
  <si>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</si>
  <si>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2.3.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</si>
  <si>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</si>
  <si>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всего, в том числе:</t>
  </si>
  <si>
    <t>2.10.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</si>
  <si>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</si>
  <si>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</si>
  <si>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</si>
  <si>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</si>
  <si>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</si>
  <si>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</si>
  <si>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</si>
  <si>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2.16.</t>
  </si>
  <si>
    <t>2.17.</t>
  </si>
  <si>
    <t>2.18.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</si>
  <si>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</si>
  <si>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</si>
  <si>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«Укрепление правопорядка, профилактика правона-рушений, терроризма и противодействия коррупции в муниципальном образовании город-курорт Анапа на 2013 – 2015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</si>
  <si>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</si>
  <si>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</si>
  <si>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</si>
  <si>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</si>
  <si>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</si>
  <si>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</si>
  <si>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</si>
  <si>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</si>
  <si>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</si>
  <si>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</si>
  <si>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</si>
  <si>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</si>
  <si>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</si>
  <si>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</si>
  <si>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</si>
  <si>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</si>
  <si>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</si>
  <si>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</si>
  <si>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</si>
  <si>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</si>
  <si>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</si>
  <si>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</si>
  <si>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</si>
  <si>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</si>
  <si>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</si>
  <si>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</si>
  <si>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</si>
  <si>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</si>
  <si>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</si>
  <si>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</si>
  <si>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</si>
  <si>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</si>
  <si>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</si>
  <si>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</si>
  <si>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</si>
  <si>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</si>
  <si>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</si>
  <si>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</si>
  <si>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3.</t>
  </si>
  <si>
    <t>Ведомственные муниципальные целевые программы всего,</t>
  </si>
  <si>
    <t>3.1.</t>
  </si>
  <si>
    <t>Ведомственная муниципальная целевая программа «Совершенствование муниципальной информационной системы» на 2013 год</t>
  </si>
  <si>
    <t>3.2.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</si>
  <si>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</si>
  <si>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3.4.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</si>
  <si>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</si>
  <si>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3.6.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</si>
  <si>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</si>
  <si>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Управление капитального строительства администрации муниципального образования город-курорт Анапа</t>
  </si>
  <si>
    <t>3.7.</t>
  </si>
  <si>
    <t>3.8.</t>
  </si>
  <si>
    <t>3.9.</t>
  </si>
  <si>
    <t>3.10.</t>
  </si>
  <si>
    <t>3.11.</t>
  </si>
  <si>
    <t>3.3.</t>
  </si>
  <si>
    <t>3.5.</t>
  </si>
  <si>
    <t>3.12.</t>
  </si>
  <si>
    <t>3.13.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</si>
  <si>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</si>
  <si>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</si>
  <si>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</si>
  <si>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</si>
  <si>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</si>
  <si>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</si>
  <si>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</si>
  <si>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Ведомственная муниципальная целевая программа «Профилактика терроризма и экстремизма в муниципальном образовании город-курорт Анапа на 2013 - 2015 годы»</t>
  </si>
  <si>
    <t>Ведомственная муниципальная целевая программа «Кадровое обеспечение муниципальных учреждений здравоохранения муниципального образования город-курорт Анапа на 2013 – 2015 годы»</t>
  </si>
  <si>
    <t>4.</t>
  </si>
  <si>
    <t>Программа по выполнению депутатами Совета муниципального образования город-курорт Анапа наказов избирателей на 2013 год</t>
  </si>
  <si>
    <t>Коофицент выполнения</t>
  </si>
  <si>
    <t>Администрация муниципального образования город-курорт Анапа  Управление экономики</t>
  </si>
  <si>
    <t>Администрация муниципального образования город-курорт Анапа    Отдел кадров</t>
  </si>
  <si>
    <t>Администрация муниципального образования город-курорт Анапа Управление с/х</t>
  </si>
  <si>
    <t>Администрация муниципального образования город-курорт Анапа   Управление по взаимодействию с правоохранительными органами</t>
  </si>
  <si>
    <t>Администрация муниципального образования город-курорт Анапа Управление по связям с общественностью</t>
  </si>
  <si>
    <t>Администрация муниципального образования город-курорт Анапа  Управление по связям с общественностью</t>
  </si>
  <si>
    <t>К1, Достижение целевых индикаторов и показателей эффективности программы</t>
  </si>
  <si>
    <t>К2, Обеспечение финансирования программных мероприятий</t>
  </si>
  <si>
    <t>К3, Степень выполнения запланированных мероприятий</t>
  </si>
  <si>
    <t>R, Итоговый показатель</t>
  </si>
  <si>
    <t xml:space="preserve">Итоги реализации долгосрочных муниципальных целевых программ, 
реализуемых на территории муниципального образования город-курорт Анапа за 2013 года
</t>
  </si>
  <si>
    <t xml:space="preserve">Наименование </t>
  </si>
  <si>
    <t>Предусмотрено программой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</si>
</sst>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000\.00\.00"/>
    <numFmt numFmtId="174" formatCode="#,##0.00_ ;[Red]\-#,##0.00\ "/>
    <numFmt numFmtId="175" formatCode="000.0"/>
    <numFmt numFmtId="176" formatCode="0.000"/>
    <numFmt numFmtId="177" formatCode="0.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6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Protection="1">
      <alignment/>
      <protection hidden="1"/>
    </xf>
    <xf numFmtId="171" fontId="5" fillId="0" borderId="11" xfId="58" applyNumberFormat="1" applyFont="1" applyFill="1" applyBorder="1" applyAlignment="1" applyProtection="1">
      <alignment vertical="top" wrapText="1"/>
      <protection hidden="1"/>
    </xf>
    <xf numFmtId="167" fontId="5" fillId="0" borderId="10" xfId="69" applyNumberFormat="1" applyFont="1" applyFill="1" applyBorder="1" applyAlignment="1" applyProtection="1">
      <alignment vertical="top" wrapText="1"/>
      <protection hidden="1"/>
    </xf>
    <xf numFmtId="171" fontId="5" fillId="0" borderId="11" xfId="60" applyNumberFormat="1" applyFont="1" applyFill="1" applyBorder="1" applyAlignment="1" applyProtection="1">
      <alignment vertical="top" wrapText="1"/>
      <protection hidden="1"/>
    </xf>
    <xf numFmtId="0" fontId="6" fillId="0" borderId="12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63" applyFont="1" applyBorder="1" applyAlignment="1">
      <alignment horizontal="center" vertical="center" wrapText="1"/>
      <protection/>
    </xf>
    <xf numFmtId="171" fontId="5" fillId="0" borderId="10" xfId="71" applyNumberFormat="1" applyFont="1" applyFill="1" applyBorder="1" applyAlignment="1" applyProtection="1">
      <alignment vertical="top" wrapText="1"/>
      <protection hidden="1"/>
    </xf>
    <xf numFmtId="171" fontId="5" fillId="0" borderId="10" xfId="75" applyNumberFormat="1" applyFont="1" applyFill="1" applyBorder="1" applyAlignment="1" applyProtection="1">
      <alignment vertical="top" wrapText="1"/>
      <protection hidden="1"/>
    </xf>
    <xf numFmtId="172" fontId="5" fillId="0" borderId="13" xfId="81" applyNumberFormat="1" applyFont="1" applyFill="1" applyBorder="1" applyAlignment="1">
      <alignment horizontal="right" wrapText="1"/>
      <protection/>
    </xf>
    <xf numFmtId="172" fontId="5" fillId="0" borderId="14" xfId="81" applyNumberFormat="1" applyFont="1" applyFill="1" applyBorder="1" applyAlignment="1">
      <alignment horizontal="left" wrapText="1"/>
      <protection/>
    </xf>
    <xf numFmtId="172" fontId="5" fillId="0" borderId="14" xfId="81" applyNumberFormat="1" applyFont="1" applyFill="1" applyBorder="1" applyAlignment="1">
      <alignment horizontal="center" wrapText="1"/>
      <protection/>
    </xf>
    <xf numFmtId="172" fontId="5" fillId="0" borderId="10" xfId="69" applyNumberFormat="1" applyFont="1" applyFill="1" applyBorder="1" applyAlignment="1" applyProtection="1">
      <alignment wrapText="1"/>
      <protection hidden="1"/>
    </xf>
    <xf numFmtId="172" fontId="5" fillId="0" borderId="13" xfId="69" applyNumberFormat="1" applyFont="1" applyFill="1" applyBorder="1" applyAlignment="1" applyProtection="1">
      <alignment wrapText="1"/>
      <protection hidden="1"/>
    </xf>
    <xf numFmtId="172" fontId="5" fillId="0" borderId="14" xfId="69" applyNumberFormat="1" applyFont="1" applyFill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177" fontId="6" fillId="0" borderId="10" xfId="63" applyNumberFormat="1" applyFont="1" applyFill="1" applyBorder="1" applyAlignment="1" applyProtection="1">
      <alignment horizontal="right" wrapText="1"/>
      <protection hidden="1"/>
    </xf>
    <xf numFmtId="177" fontId="5" fillId="0" borderId="10" xfId="69" applyNumberFormat="1" applyFont="1" applyFill="1" applyBorder="1" applyAlignment="1" applyProtection="1">
      <alignment horizontal="right" wrapText="1"/>
      <protection hidden="1"/>
    </xf>
    <xf numFmtId="172" fontId="5" fillId="0" borderId="10" xfId="69" applyNumberFormat="1" applyFont="1" applyFill="1" applyBorder="1" applyAlignment="1" applyProtection="1">
      <alignment horizontal="right" wrapText="1"/>
      <protection hidden="1"/>
    </xf>
    <xf numFmtId="177" fontId="5" fillId="0" borderId="13" xfId="69" applyNumberFormat="1" applyFont="1" applyFill="1" applyBorder="1" applyAlignment="1" applyProtection="1">
      <alignment horizontal="right" wrapText="1"/>
      <protection hidden="1"/>
    </xf>
    <xf numFmtId="172" fontId="5" fillId="0" borderId="14" xfId="69" applyNumberFormat="1" applyFont="1" applyFill="1" applyBorder="1" applyAlignment="1" applyProtection="1">
      <alignment horizontal="right" wrapText="1"/>
      <protection hidden="1"/>
    </xf>
    <xf numFmtId="177" fontId="5" fillId="0" borderId="10" xfId="75" applyNumberFormat="1" applyFont="1" applyFill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2" fillId="0" borderId="0" xfId="52" applyAlignment="1">
      <alignment horizontal="right"/>
      <protection/>
    </xf>
    <xf numFmtId="9" fontId="5" fillId="0" borderId="10" xfId="94" applyFont="1" applyFill="1" applyBorder="1" applyAlignment="1" applyProtection="1">
      <alignment wrapText="1"/>
      <protection hidden="1"/>
    </xf>
    <xf numFmtId="0" fontId="2" fillId="0" borderId="0" xfId="52" applyFill="1">
      <alignment/>
      <protection/>
    </xf>
    <xf numFmtId="49" fontId="5" fillId="0" borderId="15" xfId="81" applyNumberFormat="1" applyFont="1" applyFill="1" applyBorder="1" applyAlignment="1">
      <alignment horizontal="left" vertical="top" wrapText="1"/>
      <protection/>
    </xf>
    <xf numFmtId="0" fontId="8" fillId="0" borderId="13" xfId="81" applyFont="1" applyFill="1" applyBorder="1" applyAlignment="1">
      <alignment horizontal="center" vertical="top" wrapText="1"/>
      <protection/>
    </xf>
    <xf numFmtId="177" fontId="8" fillId="0" borderId="13" xfId="81" applyNumberFormat="1" applyFont="1" applyFill="1" applyBorder="1" applyAlignment="1">
      <alignment horizontal="right" wrapText="1"/>
      <protection/>
    </xf>
    <xf numFmtId="0" fontId="8" fillId="0" borderId="14" xfId="81" applyFont="1" applyFill="1" applyBorder="1" applyAlignment="1">
      <alignment horizontal="center" vertical="top" wrapText="1"/>
      <protection/>
    </xf>
    <xf numFmtId="49" fontId="5" fillId="0" borderId="16" xfId="81" applyNumberFormat="1" applyFont="1" applyFill="1" applyBorder="1" applyAlignment="1">
      <alignment horizontal="left" wrapText="1"/>
      <protection/>
    </xf>
    <xf numFmtId="177" fontId="8" fillId="0" borderId="14" xfId="81" applyNumberFormat="1" applyFont="1" applyFill="1" applyBorder="1" applyAlignment="1">
      <alignment horizontal="right" wrapText="1"/>
      <protection/>
    </xf>
    <xf numFmtId="2" fontId="2" fillId="0" borderId="0" xfId="52" applyNumberFormat="1">
      <alignment/>
      <protection/>
    </xf>
    <xf numFmtId="2" fontId="5" fillId="0" borderId="14" xfId="81" applyNumberFormat="1" applyFont="1" applyFill="1" applyBorder="1" applyAlignment="1">
      <alignment horizontal="center" wrapText="1"/>
      <protection/>
    </xf>
    <xf numFmtId="2" fontId="5" fillId="0" borderId="10" xfId="94" applyNumberFormat="1" applyFont="1" applyFill="1" applyBorder="1" applyAlignment="1" applyProtection="1">
      <alignment wrapText="1"/>
      <protection hidden="1"/>
    </xf>
    <xf numFmtId="2" fontId="2" fillId="0" borderId="0" xfId="52" applyNumberFormat="1" applyProtection="1">
      <alignment/>
      <protection hidden="1"/>
    </xf>
    <xf numFmtId="1" fontId="2" fillId="0" borderId="0" xfId="52" applyNumberFormat="1">
      <alignment/>
      <protection/>
    </xf>
    <xf numFmtId="1" fontId="5" fillId="0" borderId="14" xfId="81" applyNumberFormat="1" applyFont="1" applyFill="1" applyBorder="1" applyAlignment="1">
      <alignment horizontal="center" wrapText="1"/>
      <protection/>
    </xf>
    <xf numFmtId="1" fontId="2" fillId="0" borderId="0" xfId="52" applyNumberFormat="1" applyProtection="1">
      <alignment/>
      <protection hidden="1"/>
    </xf>
    <xf numFmtId="0" fontId="8" fillId="0" borderId="17" xfId="81" applyFont="1" applyFill="1" applyBorder="1" applyAlignment="1">
      <alignment horizontal="center" vertical="top" wrapText="1"/>
      <protection/>
    </xf>
    <xf numFmtId="177" fontId="8" fillId="0" borderId="17" xfId="81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8" fillId="0" borderId="18" xfId="81" applyFont="1" applyFill="1" applyBorder="1" applyAlignment="1">
      <alignment horizontal="center" vertical="top" wrapText="1"/>
      <protection/>
    </xf>
    <xf numFmtId="177" fontId="8" fillId="0" borderId="18" xfId="81" applyNumberFormat="1" applyFont="1" applyFill="1" applyBorder="1" applyAlignment="1">
      <alignment horizontal="right" wrapText="1"/>
      <protection/>
    </xf>
    <xf numFmtId="171" fontId="5" fillId="33" borderId="11" xfId="69" applyNumberFormat="1" applyFont="1" applyFill="1" applyBorder="1" applyAlignment="1" applyProtection="1">
      <alignment vertical="top" wrapText="1"/>
      <protection hidden="1"/>
    </xf>
    <xf numFmtId="167" fontId="5" fillId="33" borderId="10" xfId="69" applyNumberFormat="1" applyFont="1" applyFill="1" applyBorder="1" applyAlignment="1" applyProtection="1">
      <alignment vertical="top" wrapText="1"/>
      <protection hidden="1"/>
    </xf>
    <xf numFmtId="177" fontId="5" fillId="33" borderId="10" xfId="69" applyNumberFormat="1" applyFont="1" applyFill="1" applyBorder="1" applyAlignment="1" applyProtection="1">
      <alignment horizontal="right" wrapText="1"/>
      <protection hidden="1"/>
    </xf>
    <xf numFmtId="172" fontId="5" fillId="33" borderId="10" xfId="69" applyNumberFormat="1" applyFont="1" applyFill="1" applyBorder="1" applyAlignment="1" applyProtection="1">
      <alignment wrapText="1"/>
      <protection hidden="1"/>
    </xf>
    <xf numFmtId="9" fontId="5" fillId="33" borderId="10" xfId="94" applyFont="1" applyFill="1" applyBorder="1" applyAlignment="1" applyProtection="1">
      <alignment wrapText="1"/>
      <protection hidden="1"/>
    </xf>
    <xf numFmtId="2" fontId="5" fillId="33" borderId="10" xfId="94" applyNumberFormat="1" applyFont="1" applyFill="1" applyBorder="1" applyAlignment="1" applyProtection="1">
      <alignment wrapText="1"/>
      <protection hidden="1"/>
    </xf>
    <xf numFmtId="0" fontId="2" fillId="33" borderId="0" xfId="52" applyFill="1">
      <alignment/>
      <protection/>
    </xf>
    <xf numFmtId="171" fontId="5" fillId="33" borderId="10" xfId="71" applyNumberFormat="1" applyFont="1" applyFill="1" applyBorder="1" applyAlignment="1" applyProtection="1">
      <alignment vertical="top" wrapText="1"/>
      <protection hidden="1"/>
    </xf>
    <xf numFmtId="171" fontId="5" fillId="33" borderId="10" xfId="75" applyNumberFormat="1" applyFont="1" applyFill="1" applyBorder="1" applyAlignment="1" applyProtection="1">
      <alignment vertical="top" wrapText="1"/>
      <protection hidden="1"/>
    </xf>
    <xf numFmtId="177" fontId="5" fillId="33" borderId="10" xfId="75" applyNumberFormat="1" applyFont="1" applyFill="1" applyBorder="1" applyAlignment="1" applyProtection="1">
      <alignment horizontal="right" wrapText="1"/>
      <protection hidden="1"/>
    </xf>
    <xf numFmtId="0" fontId="5" fillId="33" borderId="15" xfId="65" applyNumberFormat="1" applyFont="1" applyFill="1" applyBorder="1" applyAlignment="1" applyProtection="1">
      <alignment vertical="top" wrapText="1"/>
      <protection hidden="1"/>
    </xf>
    <xf numFmtId="177" fontId="5" fillId="33" borderId="15" xfId="65" applyNumberFormat="1" applyFont="1" applyFill="1" applyBorder="1" applyAlignment="1" applyProtection="1">
      <alignment horizontal="right" wrapText="1"/>
      <protection hidden="1"/>
    </xf>
    <xf numFmtId="172" fontId="5" fillId="33" borderId="13" xfId="81" applyNumberFormat="1" applyFont="1" applyFill="1" applyBorder="1" applyAlignment="1">
      <alignment horizontal="right" wrapText="1"/>
      <protection/>
    </xf>
    <xf numFmtId="49" fontId="5" fillId="33" borderId="0" xfId="81" applyNumberFormat="1" applyFont="1" applyFill="1" applyBorder="1" applyAlignment="1">
      <alignment horizontal="left" wrapText="1"/>
      <protection/>
    </xf>
    <xf numFmtId="177" fontId="5" fillId="33" borderId="0" xfId="81" applyNumberFormat="1" applyFont="1" applyFill="1" applyBorder="1" applyAlignment="1">
      <alignment horizontal="right" wrapText="1"/>
      <protection/>
    </xf>
    <xf numFmtId="172" fontId="5" fillId="33" borderId="14" xfId="65" applyNumberFormat="1" applyFont="1" applyFill="1" applyBorder="1" applyAlignment="1" applyProtection="1">
      <alignment horizontal="right" wrapText="1"/>
      <protection hidden="1"/>
    </xf>
    <xf numFmtId="0" fontId="5" fillId="33" borderId="19" xfId="56" applyFont="1" applyFill="1" applyBorder="1" applyAlignment="1">
      <alignment wrapText="1"/>
      <protection/>
    </xf>
    <xf numFmtId="0" fontId="5" fillId="33" borderId="16" xfId="56" applyFont="1" applyFill="1" applyBorder="1" applyAlignment="1">
      <alignment wrapText="1"/>
      <protection/>
    </xf>
    <xf numFmtId="172" fontId="5" fillId="33" borderId="17" xfId="69" applyNumberFormat="1" applyFont="1" applyFill="1" applyBorder="1" applyAlignment="1" applyProtection="1">
      <alignment wrapText="1"/>
      <protection hidden="1"/>
    </xf>
    <xf numFmtId="177" fontId="5" fillId="33" borderId="14" xfId="56" applyNumberFormat="1" applyFont="1" applyFill="1" applyBorder="1" applyAlignment="1">
      <alignment horizontal="right" wrapText="1"/>
      <protection/>
    </xf>
    <xf numFmtId="172" fontId="5" fillId="33" borderId="18" xfId="69" applyNumberFormat="1" applyFont="1" applyFill="1" applyBorder="1" applyAlignment="1" applyProtection="1">
      <alignment wrapText="1"/>
      <protection hidden="1"/>
    </xf>
    <xf numFmtId="177" fontId="5" fillId="33" borderId="13" xfId="81" applyNumberFormat="1" applyFont="1" applyFill="1" applyBorder="1" applyAlignment="1" applyProtection="1">
      <alignment horizontal="right" wrapText="1"/>
      <protection hidden="1"/>
    </xf>
    <xf numFmtId="2" fontId="5" fillId="0" borderId="13" xfId="94" applyNumberFormat="1" applyFont="1" applyFill="1" applyBorder="1" applyAlignment="1" applyProtection="1">
      <alignment wrapText="1"/>
      <protection hidden="1"/>
    </xf>
    <xf numFmtId="2" fontId="5" fillId="0" borderId="14" xfId="94" applyNumberFormat="1" applyFont="1" applyFill="1" applyBorder="1" applyAlignment="1" applyProtection="1">
      <alignment wrapText="1"/>
      <protection hidden="1"/>
    </xf>
    <xf numFmtId="2" fontId="5" fillId="33" borderId="17" xfId="94" applyNumberFormat="1" applyFont="1" applyFill="1" applyBorder="1" applyAlignment="1" applyProtection="1">
      <alignment wrapText="1"/>
      <protection hidden="1"/>
    </xf>
    <xf numFmtId="2" fontId="5" fillId="33" borderId="16" xfId="94" applyNumberFormat="1" applyFont="1" applyFill="1" applyBorder="1" applyAlignment="1" applyProtection="1">
      <alignment wrapText="1"/>
      <protection hidden="1"/>
    </xf>
    <xf numFmtId="2" fontId="5" fillId="33" borderId="18" xfId="94" applyNumberFormat="1" applyFont="1" applyFill="1" applyBorder="1" applyAlignment="1" applyProtection="1">
      <alignment wrapText="1"/>
      <protection hidden="1"/>
    </xf>
    <xf numFmtId="172" fontId="5" fillId="33" borderId="20" xfId="69" applyNumberFormat="1" applyFont="1" applyFill="1" applyBorder="1" applyAlignment="1" applyProtection="1">
      <alignment wrapText="1"/>
      <protection hidden="1"/>
    </xf>
    <xf numFmtId="172" fontId="5" fillId="33" borderId="19" xfId="69" applyNumberFormat="1" applyFont="1" applyFill="1" applyBorder="1" applyAlignment="1" applyProtection="1">
      <alignment wrapText="1"/>
      <protection hidden="1"/>
    </xf>
    <xf numFmtId="9" fontId="5" fillId="0" borderId="13" xfId="94" applyFont="1" applyFill="1" applyBorder="1" applyAlignment="1" applyProtection="1">
      <alignment wrapText="1"/>
      <protection hidden="1"/>
    </xf>
    <xf numFmtId="9" fontId="5" fillId="0" borderId="14" xfId="94" applyFont="1" applyFill="1" applyBorder="1" applyAlignment="1" applyProtection="1">
      <alignment wrapText="1"/>
      <protection hidden="1"/>
    </xf>
    <xf numFmtId="9" fontId="5" fillId="33" borderId="13" xfId="94" applyFont="1" applyFill="1" applyBorder="1" applyAlignment="1" applyProtection="1">
      <alignment wrapText="1"/>
      <protection hidden="1"/>
    </xf>
    <xf numFmtId="9" fontId="5" fillId="33" borderId="14" xfId="94" applyFont="1" applyFill="1" applyBorder="1" applyAlignment="1" applyProtection="1">
      <alignment wrapText="1"/>
      <protection hidden="1"/>
    </xf>
    <xf numFmtId="172" fontId="5" fillId="0" borderId="20" xfId="81" applyNumberFormat="1" applyFont="1" applyFill="1" applyBorder="1" applyAlignment="1">
      <alignment horizontal="right" wrapText="1"/>
      <protection/>
    </xf>
    <xf numFmtId="172" fontId="5" fillId="0" borderId="19" xfId="81" applyNumberFormat="1" applyFont="1" applyFill="1" applyBorder="1" applyAlignment="1">
      <alignment horizontal="center" wrapText="1"/>
      <protection/>
    </xf>
    <xf numFmtId="2" fontId="5" fillId="33" borderId="13" xfId="94" applyNumberFormat="1" applyFont="1" applyFill="1" applyBorder="1" applyAlignment="1" applyProtection="1">
      <alignment wrapText="1"/>
      <protection hidden="1"/>
    </xf>
    <xf numFmtId="0" fontId="5" fillId="33" borderId="13" xfId="94" applyNumberFormat="1" applyFont="1" applyFill="1" applyBorder="1" applyAlignment="1" applyProtection="1">
      <alignment/>
      <protection hidden="1"/>
    </xf>
    <xf numFmtId="2" fontId="5" fillId="0" borderId="18" xfId="81" applyNumberFormat="1" applyFont="1" applyFill="1" applyBorder="1" applyAlignment="1">
      <alignment horizontal="center" wrapText="1"/>
      <protection/>
    </xf>
    <xf numFmtId="2" fontId="5" fillId="33" borderId="14" xfId="94" applyNumberFormat="1" applyFont="1" applyFill="1" applyBorder="1" applyAlignment="1" applyProtection="1">
      <alignment wrapText="1"/>
      <protection hidden="1"/>
    </xf>
    <xf numFmtId="0" fontId="5" fillId="33" borderId="14" xfId="94" applyNumberFormat="1" applyFont="1" applyFill="1" applyBorder="1" applyAlignment="1" applyProtection="1">
      <alignment/>
      <protection hidden="1"/>
    </xf>
    <xf numFmtId="172" fontId="5" fillId="33" borderId="20" xfId="81" applyNumberFormat="1" applyFont="1" applyFill="1" applyBorder="1" applyAlignment="1">
      <alignment horizontal="right" wrapText="1"/>
      <protection/>
    </xf>
    <xf numFmtId="172" fontId="5" fillId="33" borderId="21" xfId="65" applyNumberFormat="1" applyFont="1" applyFill="1" applyBorder="1" applyAlignment="1" applyProtection="1">
      <alignment horizontal="right" wrapText="1"/>
      <protection hidden="1"/>
    </xf>
    <xf numFmtId="0" fontId="6" fillId="0" borderId="13" xfId="63" applyNumberFormat="1" applyFont="1" applyFill="1" applyBorder="1" applyAlignment="1" applyProtection="1">
      <alignment horizontal="center" vertical="center" wrapText="1"/>
      <protection hidden="1"/>
    </xf>
    <xf numFmtId="9" fontId="5" fillId="33" borderId="20" xfId="94" applyFont="1" applyFill="1" applyBorder="1" applyAlignment="1">
      <alignment horizontal="right" wrapText="1"/>
    </xf>
    <xf numFmtId="9" fontId="5" fillId="33" borderId="19" xfId="94" applyFont="1" applyFill="1" applyBorder="1" applyAlignment="1">
      <alignment horizontal="right" wrapText="1"/>
    </xf>
    <xf numFmtId="2" fontId="6" fillId="0" borderId="13" xfId="63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63" applyNumberFormat="1" applyFont="1" applyFill="1" applyBorder="1" applyAlignment="1" applyProtection="1">
      <alignment horizontal="center" vertical="center" wrapText="1"/>
      <protection hidden="1"/>
    </xf>
    <xf numFmtId="2" fontId="5" fillId="0" borderId="17" xfId="94" applyNumberFormat="1" applyFont="1" applyFill="1" applyBorder="1" applyAlignment="1" applyProtection="1">
      <alignment wrapText="1"/>
      <protection hidden="1"/>
    </xf>
    <xf numFmtId="2" fontId="5" fillId="0" borderId="15" xfId="94" applyNumberFormat="1" applyFont="1" applyFill="1" applyBorder="1" applyAlignment="1" applyProtection="1">
      <alignment wrapText="1"/>
      <protection hidden="1"/>
    </xf>
    <xf numFmtId="1" fontId="5" fillId="33" borderId="14" xfId="94" applyNumberFormat="1" applyFont="1" applyFill="1" applyBorder="1" applyAlignment="1" applyProtection="1">
      <alignment wrapText="1"/>
      <protection hidden="1"/>
    </xf>
    <xf numFmtId="0" fontId="11" fillId="0" borderId="13" xfId="63" applyNumberFormat="1" applyFont="1" applyFill="1" applyBorder="1" applyAlignment="1" applyProtection="1">
      <alignment horizontal="right" vertical="center" wrapText="1"/>
      <protection hidden="1"/>
    </xf>
    <xf numFmtId="0" fontId="11" fillId="0" borderId="22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63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7" fillId="33" borderId="13" xfId="65" applyNumberFormat="1" applyFont="1" applyFill="1" applyBorder="1" applyAlignment="1">
      <alignment horizontal="center" vertical="top" wrapText="1"/>
      <protection/>
    </xf>
    <xf numFmtId="49" fontId="7" fillId="33" borderId="14" xfId="65" applyNumberFormat="1" applyFont="1" applyFill="1" applyBorder="1" applyAlignment="1">
      <alignment horizontal="center" vertical="top" wrapText="1"/>
      <protection/>
    </xf>
    <xf numFmtId="49" fontId="8" fillId="0" borderId="13" xfId="81" applyNumberFormat="1" applyFont="1" applyFill="1" applyBorder="1" applyAlignment="1">
      <alignment horizontal="center" vertical="top" wrapText="1"/>
      <protection/>
    </xf>
    <xf numFmtId="0" fontId="8" fillId="0" borderId="22" xfId="87" applyFont="1" applyFill="1" applyBorder="1" applyAlignment="1">
      <alignment horizontal="center" wrapText="1"/>
      <protection/>
    </xf>
    <xf numFmtId="0" fontId="8" fillId="33" borderId="10" xfId="89" applyFont="1" applyFill="1" applyBorder="1" applyAlignment="1">
      <alignment horizontal="center" vertical="top" wrapText="1"/>
      <protection/>
    </xf>
    <xf numFmtId="0" fontId="8" fillId="0" borderId="14" xfId="87" applyFont="1" applyFill="1" applyBorder="1" applyAlignment="1">
      <alignment horizontal="center" wrapText="1"/>
      <protection/>
    </xf>
    <xf numFmtId="0" fontId="8" fillId="0" borderId="10" xfId="89" applyFont="1" applyFill="1" applyBorder="1" applyAlignment="1">
      <alignment horizontal="center" vertical="top" wrapText="1"/>
      <protection/>
    </xf>
    <xf numFmtId="0" fontId="8" fillId="0" borderId="10" xfId="54" applyFont="1" applyFill="1" applyBorder="1" applyAlignment="1">
      <alignment horizontal="center" vertical="top" wrapText="1"/>
      <protection/>
    </xf>
    <xf numFmtId="0" fontId="8" fillId="0" borderId="13" xfId="54" applyFont="1" applyFill="1" applyBorder="1" applyAlignment="1">
      <alignment horizontal="center" vertical="top" wrapText="1"/>
      <protection/>
    </xf>
    <xf numFmtId="0" fontId="2" fillId="0" borderId="22" xfId="52" applyFill="1" applyBorder="1" applyAlignment="1">
      <alignment horizontal="center"/>
      <protection/>
    </xf>
    <xf numFmtId="0" fontId="2" fillId="0" borderId="14" xfId="52" applyFill="1" applyBorder="1" applyAlignment="1">
      <alignment horizontal="center"/>
      <protection/>
    </xf>
    <xf numFmtId="0" fontId="3" fillId="0" borderId="22" xfId="52" applyFont="1" applyFill="1" applyBorder="1" applyAlignment="1" applyProtection="1">
      <alignment horizontal="center"/>
      <protection hidden="1"/>
    </xf>
    <xf numFmtId="0" fontId="8" fillId="0" borderId="10" xfId="77" applyFont="1" applyFill="1" applyBorder="1" applyAlignment="1">
      <alignment horizontal="center" vertical="top" wrapText="1"/>
      <protection/>
    </xf>
    <xf numFmtId="0" fontId="8" fillId="0" borderId="10" xfId="73" applyFont="1" applyFill="1" applyBorder="1" applyAlignment="1">
      <alignment horizontal="center" vertical="top" wrapText="1"/>
      <protection/>
    </xf>
    <xf numFmtId="0" fontId="8" fillId="33" borderId="10" xfId="73" applyFont="1" applyFill="1" applyBorder="1" applyAlignment="1">
      <alignment horizontal="center" vertical="top" wrapText="1"/>
      <protection/>
    </xf>
    <xf numFmtId="0" fontId="8" fillId="33" borderId="13" xfId="54" applyFont="1" applyFill="1" applyBorder="1" applyAlignment="1">
      <alignment horizontal="center" vertical="top" wrapText="1"/>
      <protection/>
    </xf>
    <xf numFmtId="0" fontId="3" fillId="33" borderId="22" xfId="52" applyFont="1" applyFill="1" applyBorder="1" applyAlignment="1" applyProtection="1">
      <alignment horizontal="center"/>
      <protection hidden="1"/>
    </xf>
    <xf numFmtId="0" fontId="3" fillId="33" borderId="14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71" fontId="5" fillId="33" borderId="13" xfId="52" applyNumberFormat="1" applyFont="1" applyFill="1" applyBorder="1" applyAlignment="1" applyProtection="1">
      <alignment horizontal="left" vertical="top" wrapText="1"/>
      <protection hidden="1"/>
    </xf>
    <xf numFmtId="171" fontId="5" fillId="33" borderId="22" xfId="52" applyNumberFormat="1" applyFont="1" applyFill="1" applyBorder="1" applyAlignment="1" applyProtection="1">
      <alignment horizontal="left" vertical="top" wrapText="1"/>
      <protection hidden="1"/>
    </xf>
    <xf numFmtId="171" fontId="5" fillId="33" borderId="14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5" fillId="0" borderId="0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6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63" applyNumberFormat="1" applyFont="1" applyFill="1" applyBorder="1" applyAlignment="1" applyProtection="1">
      <alignment horizontal="center" vertical="center" wrapText="1"/>
      <protection hidden="1"/>
    </xf>
    <xf numFmtId="171" fontId="5" fillId="0" borderId="13" xfId="58" applyNumberFormat="1" applyFont="1" applyFill="1" applyBorder="1" applyAlignment="1" applyProtection="1">
      <alignment horizontal="left" vertical="top" wrapText="1"/>
      <protection hidden="1"/>
    </xf>
    <xf numFmtId="171" fontId="5" fillId="0" borderId="22" xfId="58" applyNumberFormat="1" applyFont="1" applyFill="1" applyBorder="1" applyAlignment="1" applyProtection="1">
      <alignment horizontal="left" vertical="top" wrapText="1"/>
      <protection hidden="1"/>
    </xf>
    <xf numFmtId="171" fontId="5" fillId="0" borderId="14" xfId="58" applyNumberFormat="1" applyFont="1" applyFill="1" applyBorder="1" applyAlignment="1" applyProtection="1">
      <alignment horizontal="left" vertical="top" wrapText="1"/>
      <protection hidden="1"/>
    </xf>
    <xf numFmtId="1" fontId="11" fillId="0" borderId="13" xfId="63" applyNumberFormat="1" applyFont="1" applyFill="1" applyBorder="1" applyAlignment="1" applyProtection="1">
      <alignment horizontal="center" vertical="center" wrapText="1"/>
      <protection hidden="1"/>
    </xf>
    <xf numFmtId="1" fontId="35" fillId="0" borderId="14" xfId="0" applyNumberFormat="1" applyFont="1" applyBorder="1" applyAlignment="1">
      <alignment horizontal="center" vertical="center" wrapText="1"/>
    </xf>
    <xf numFmtId="0" fontId="5" fillId="0" borderId="16" xfId="67" applyFont="1" applyBorder="1" applyAlignment="1" applyProtection="1">
      <alignment horizontal="right"/>
      <protection hidden="1"/>
    </xf>
    <xf numFmtId="0" fontId="10" fillId="0" borderId="0" xfId="83" applyFont="1" applyFill="1" applyAlignment="1" applyProtection="1">
      <alignment horizontal="center" vertical="top" wrapText="1"/>
      <protection hidden="1"/>
    </xf>
    <xf numFmtId="0" fontId="9" fillId="0" borderId="0" xfId="83" applyFont="1" applyFill="1" applyAlignment="1" applyProtection="1">
      <alignment horizontal="center" wrapText="1"/>
      <protection hidden="1"/>
    </xf>
    <xf numFmtId="2" fontId="11" fillId="0" borderId="13" xfId="63" applyNumberFormat="1" applyFont="1" applyFill="1" applyBorder="1" applyAlignment="1" applyProtection="1">
      <alignment horizontal="center" vertical="center" wrapText="1"/>
      <protection hidden="1"/>
    </xf>
    <xf numFmtId="2" fontId="35" fillId="0" borderId="14" xfId="0" applyNumberFormat="1" applyFont="1" applyBorder="1" applyAlignment="1">
      <alignment horizontal="center" vertical="center" wrapText="1"/>
    </xf>
    <xf numFmtId="49" fontId="8" fillId="33" borderId="13" xfId="81" applyNumberFormat="1" applyFont="1" applyFill="1" applyBorder="1" applyAlignment="1">
      <alignment horizontal="center" vertical="top" wrapText="1"/>
      <protection/>
    </xf>
    <xf numFmtId="49" fontId="8" fillId="33" borderId="14" xfId="81" applyNumberFormat="1" applyFont="1" applyFill="1" applyBorder="1" applyAlignment="1">
      <alignment horizontal="center" vertical="top" wrapText="1"/>
      <protection/>
    </xf>
    <xf numFmtId="171" fontId="5" fillId="33" borderId="20" xfId="81" applyNumberFormat="1" applyFont="1" applyFill="1" applyBorder="1" applyAlignment="1" applyProtection="1">
      <alignment vertical="top" wrapText="1"/>
      <protection hidden="1"/>
    </xf>
    <xf numFmtId="171" fontId="5" fillId="33" borderId="15" xfId="81" applyNumberFormat="1" applyFont="1" applyFill="1" applyBorder="1" applyAlignment="1" applyProtection="1">
      <alignment vertical="top" wrapText="1"/>
      <protection hidden="1"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 wrapText="1"/>
      <protection/>
    </xf>
    <xf numFmtId="2" fontId="11" fillId="0" borderId="10" xfId="63" applyNumberFormat="1" applyFont="1" applyFill="1" applyBorder="1" applyAlignment="1" applyProtection="1">
      <alignment horizontal="center" vertical="center" wrapText="1"/>
      <protection hidden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0 2" xfId="55"/>
    <cellStyle name="Обычный 2 2 11" xfId="56"/>
    <cellStyle name="Обычный 2 2 11 2" xfId="57"/>
    <cellStyle name="Обычный 2 2 13" xfId="58"/>
    <cellStyle name="Обычный 2 2 13 2" xfId="59"/>
    <cellStyle name="Обычный 2 2 14" xfId="60"/>
    <cellStyle name="Обычный 2 2 14 2" xfId="61"/>
    <cellStyle name="Обычный 2 2 2" xfId="62"/>
    <cellStyle name="Обычный 2 2 2 2" xfId="63"/>
    <cellStyle name="Обычный 2 2 2 2 2" xfId="64"/>
    <cellStyle name="Обычный 2 2 3" xfId="65"/>
    <cellStyle name="Обычный 2 2 3 2" xfId="66"/>
    <cellStyle name="Обычный 2 2 4" xfId="67"/>
    <cellStyle name="Обычный 2 2 4 2" xfId="68"/>
    <cellStyle name="Обычный 2 2 5" xfId="69"/>
    <cellStyle name="Обычный 2 2 5 2" xfId="70"/>
    <cellStyle name="Обычный 2 2 6" xfId="71"/>
    <cellStyle name="Обычный 2 2 6 2" xfId="72"/>
    <cellStyle name="Обычный 2 2 7" xfId="73"/>
    <cellStyle name="Обычный 2 2 7 2" xfId="74"/>
    <cellStyle name="Обычный 2 2 8" xfId="75"/>
    <cellStyle name="Обычный 2 2 8 2" xfId="76"/>
    <cellStyle name="Обычный 2 2 9" xfId="77"/>
    <cellStyle name="Обычный 2 2 9 2" xfId="78"/>
    <cellStyle name="Обычный 2 4" xfId="79"/>
    <cellStyle name="Обычный 2 4 2" xfId="80"/>
    <cellStyle name="Обычный 2 46" xfId="81"/>
    <cellStyle name="Обычный 2 46 2" xfId="82"/>
    <cellStyle name="Обычный 2 47" xfId="83"/>
    <cellStyle name="Обычный 2 47 2" xfId="84"/>
    <cellStyle name="Обычный 2 48" xfId="85"/>
    <cellStyle name="Обычный 2 48 2" xfId="86"/>
    <cellStyle name="Обычный 2 7" xfId="87"/>
    <cellStyle name="Обычный 2 7 2" xfId="88"/>
    <cellStyle name="Обычный 2 8" xfId="89"/>
    <cellStyle name="Обычный 2 8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="80" zoomScaleNormal="80" workbookViewId="0" topLeftCell="A71">
      <selection activeCell="D5" sqref="D5"/>
    </sheetView>
  </sheetViews>
  <sheetFormatPr defaultColWidth="7.8515625" defaultRowHeight="15"/>
  <cols>
    <col min="1" max="1" width="5.00390625" style="124" customWidth="1"/>
    <col min="2" max="2" width="71.7109375" style="1" customWidth="1"/>
    <col min="3" max="3" width="44.140625" style="1" customWidth="1"/>
    <col min="4" max="4" width="15.7109375" style="28" customWidth="1"/>
    <col min="5" max="6" width="12.421875" style="1" customWidth="1"/>
    <col min="7" max="7" width="13.28125" style="1" customWidth="1"/>
    <col min="8" max="8" width="13.8515625" style="37" customWidth="1"/>
    <col min="9" max="9" width="13.28125" style="37" customWidth="1"/>
    <col min="10" max="10" width="13.28125" style="41" customWidth="1"/>
    <col min="11" max="11" width="13.28125" style="37" customWidth="1"/>
    <col min="12" max="16384" width="7.8515625" style="1" customWidth="1"/>
  </cols>
  <sheetData>
    <row r="1" spans="1:11" ht="40.5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" customHeight="1">
      <c r="A3" s="103"/>
      <c r="B3" s="6"/>
      <c r="C3" s="6"/>
      <c r="D3" s="20"/>
      <c r="I3" s="140" t="s">
        <v>17</v>
      </c>
      <c r="J3" s="140"/>
      <c r="K3" s="140"/>
    </row>
    <row r="4" spans="1:11" ht="23.25" customHeight="1">
      <c r="A4" s="149" t="s">
        <v>8</v>
      </c>
      <c r="B4" s="102"/>
      <c r="C4" s="133" t="s">
        <v>9</v>
      </c>
      <c r="D4" s="99"/>
      <c r="E4" s="131" t="s">
        <v>10</v>
      </c>
      <c r="F4" s="131" t="s">
        <v>16</v>
      </c>
      <c r="G4" s="131" t="s">
        <v>114</v>
      </c>
      <c r="H4" s="151" t="s">
        <v>121</v>
      </c>
      <c r="I4" s="151" t="s">
        <v>122</v>
      </c>
      <c r="J4" s="138" t="s">
        <v>123</v>
      </c>
      <c r="K4" s="143" t="s">
        <v>124</v>
      </c>
    </row>
    <row r="5" spans="1:11" ht="120.75" customHeight="1">
      <c r="A5" s="150"/>
      <c r="B5" s="101" t="s">
        <v>126</v>
      </c>
      <c r="C5" s="134"/>
      <c r="D5" s="100" t="s">
        <v>127</v>
      </c>
      <c r="E5" s="132"/>
      <c r="F5" s="132"/>
      <c r="G5" s="132"/>
      <c r="H5" s="143"/>
      <c r="I5" s="143"/>
      <c r="J5" s="139"/>
      <c r="K5" s="144"/>
    </row>
    <row r="6" spans="1:11" ht="13.5" customHeight="1">
      <c r="A6" s="11">
        <v>1</v>
      </c>
      <c r="B6" s="10">
        <v>3</v>
      </c>
      <c r="C6" s="5">
        <v>4</v>
      </c>
      <c r="D6" s="21"/>
      <c r="E6" s="5">
        <v>5</v>
      </c>
      <c r="F6" s="5">
        <v>6</v>
      </c>
      <c r="G6" s="91"/>
      <c r="H6" s="94"/>
      <c r="I6" s="94"/>
      <c r="J6" s="95"/>
      <c r="K6" s="94"/>
    </row>
    <row r="7" spans="1:11" s="55" customFormat="1" ht="15" customHeight="1">
      <c r="A7" s="104"/>
      <c r="B7" s="59" t="s">
        <v>11</v>
      </c>
      <c r="C7" s="59"/>
      <c r="D7" s="60">
        <f>D9+D13+D61+D76</f>
        <v>308009.80000000005</v>
      </c>
      <c r="E7" s="61">
        <f>E9+E13+E61+E76</f>
        <v>277319.5</v>
      </c>
      <c r="F7" s="89">
        <f>F9+F13+F61+F76</f>
        <v>276765.06</v>
      </c>
      <c r="G7" s="92">
        <f>F7/D7</f>
        <v>0.8985592666207373</v>
      </c>
      <c r="H7" s="84">
        <f>F7/E7*0.5</f>
        <v>0.49900035879193494</v>
      </c>
      <c r="I7" s="84">
        <f>F7/D7*0.2</f>
        <v>0.17971185332414746</v>
      </c>
      <c r="J7" s="85">
        <v>0.3</v>
      </c>
      <c r="K7" s="84">
        <f>H7+I7+J7</f>
        <v>0.9787122121160825</v>
      </c>
    </row>
    <row r="8" spans="1:11" s="55" customFormat="1" ht="12" customHeight="1">
      <c r="A8" s="105"/>
      <c r="B8" s="62" t="s">
        <v>12</v>
      </c>
      <c r="C8" s="62"/>
      <c r="D8" s="63"/>
      <c r="E8" s="64"/>
      <c r="F8" s="90"/>
      <c r="G8" s="93"/>
      <c r="H8" s="87"/>
      <c r="I8" s="87"/>
      <c r="J8" s="88"/>
      <c r="K8" s="87"/>
    </row>
    <row r="9" spans="1:11" s="30" customFormat="1" ht="15" customHeight="1">
      <c r="A9" s="106" t="s">
        <v>13</v>
      </c>
      <c r="B9" s="31" t="s">
        <v>14</v>
      </c>
      <c r="C9" s="32"/>
      <c r="D9" s="33">
        <f>SUM(D11:D12)</f>
        <v>21419.7</v>
      </c>
      <c r="E9" s="14">
        <f>SUM(E11:E12)</f>
        <v>21419.5</v>
      </c>
      <c r="F9" s="82">
        <f>SUM(F11:F12)</f>
        <v>21419.3</v>
      </c>
      <c r="G9" s="92">
        <f>F9/D9</f>
        <v>0.9999813256021326</v>
      </c>
      <c r="H9" s="84">
        <f>F9/E9*0.5</f>
        <v>0.4999953313569411</v>
      </c>
      <c r="I9" s="84">
        <f>F9/D9*0.2</f>
        <v>0.19999626512042654</v>
      </c>
      <c r="J9" s="85">
        <v>0.3</v>
      </c>
      <c r="K9" s="84">
        <f>H9+I9+J9</f>
        <v>0.9999915964773676</v>
      </c>
    </row>
    <row r="10" spans="1:11" s="30" customFormat="1" ht="14.25" customHeight="1">
      <c r="A10" s="107"/>
      <c r="B10" s="35" t="s">
        <v>15</v>
      </c>
      <c r="C10" s="34"/>
      <c r="D10" s="36"/>
      <c r="E10" s="15"/>
      <c r="F10" s="83"/>
      <c r="G10" s="83"/>
      <c r="H10" s="87"/>
      <c r="I10" s="87"/>
      <c r="J10" s="88"/>
      <c r="K10" s="87"/>
    </row>
    <row r="11" spans="1:11" s="55" customFormat="1" ht="63" customHeight="1">
      <c r="A11" s="108" t="s">
        <v>18</v>
      </c>
      <c r="B11" s="49" t="s">
        <v>19</v>
      </c>
      <c r="C11" s="50" t="s">
        <v>2</v>
      </c>
      <c r="D11" s="51">
        <v>18126.8</v>
      </c>
      <c r="E11" s="52">
        <v>18126.8</v>
      </c>
      <c r="F11" s="52">
        <v>18126.7</v>
      </c>
      <c r="G11" s="81">
        <f>F11/D11</f>
        <v>0.9999944833064855</v>
      </c>
      <c r="H11" s="87">
        <f>F11/E11*0.5</f>
        <v>0.4999972416532428</v>
      </c>
      <c r="I11" s="87">
        <f>F11/D11*0.2</f>
        <v>0.1999988966612971</v>
      </c>
      <c r="J11" s="88">
        <v>0.3</v>
      </c>
      <c r="K11" s="87">
        <f>H11+I11+J11</f>
        <v>0.9999961383145399</v>
      </c>
    </row>
    <row r="12" spans="1:11" s="55" customFormat="1" ht="62.25" customHeight="1">
      <c r="A12" s="108" t="s">
        <v>20</v>
      </c>
      <c r="B12" s="49" t="s">
        <v>21</v>
      </c>
      <c r="C12" s="50" t="s">
        <v>2</v>
      </c>
      <c r="D12" s="51">
        <v>3292.9</v>
      </c>
      <c r="E12" s="52">
        <v>3292.7</v>
      </c>
      <c r="F12" s="52">
        <v>3292.6</v>
      </c>
      <c r="G12" s="80">
        <f>F12/D12</f>
        <v>0.9999088948950773</v>
      </c>
      <c r="H12" s="84">
        <f>F12/E12*0.5</f>
        <v>0.4999848148935524</v>
      </c>
      <c r="I12" s="84">
        <f>F12/D12*0.2</f>
        <v>0.19998177897901548</v>
      </c>
      <c r="J12" s="85">
        <v>0.3</v>
      </c>
      <c r="K12" s="84">
        <f>H12+I12+J12</f>
        <v>0.9999665938725679</v>
      </c>
    </row>
    <row r="13" spans="1:11" s="46" customFormat="1" ht="15" customHeight="1">
      <c r="A13" s="106" t="s">
        <v>22</v>
      </c>
      <c r="B13" s="31" t="s">
        <v>23</v>
      </c>
      <c r="C13" s="44"/>
      <c r="D13" s="45">
        <f>SUM(D15,D16,D17,D22,D23,D24,D25,D26,D27,D28,D34,D35,D36,D37,D38,D39,D44,D45,D46,D47,D48,D49,D52,D53,D54,D55,D58,D59,D60)</f>
        <v>224962.30000000002</v>
      </c>
      <c r="E13" s="14">
        <f>E15+E16+E17+E22+E23+E24+E25+E26+E27+E28+E34+E35+E36+E37+E38+E39+E44+E45+E46+E47+E48+E49+E52+E53+E54+E55+E58+E59+E60</f>
        <v>215767.80000000002</v>
      </c>
      <c r="F13" s="82">
        <f>F15+F16+F17+F22+F23+F24+F25+F26+F27+F28+F34+F35+F36+F37+F38+F39+F44+F45+F46+F47+F48+F49+F52+F53+F54+F55+F58+F59+F60</f>
        <v>215338.5</v>
      </c>
      <c r="G13" s="80">
        <f>F13/D13</f>
        <v>0.9572203875938323</v>
      </c>
      <c r="H13" s="84">
        <f>F13/E13*0.5</f>
        <v>0.49900518056911175</v>
      </c>
      <c r="I13" s="84">
        <f>F13/D13*0.2</f>
        <v>0.19144407751876646</v>
      </c>
      <c r="J13" s="85">
        <v>0.3</v>
      </c>
      <c r="K13" s="73">
        <f>H13+I13+J13</f>
        <v>0.9904492580878783</v>
      </c>
    </row>
    <row r="14" spans="1:11" s="46" customFormat="1" ht="14.25" customHeight="1">
      <c r="A14" s="109"/>
      <c r="B14" s="35" t="s">
        <v>15</v>
      </c>
      <c r="C14" s="47"/>
      <c r="D14" s="48"/>
      <c r="E14" s="15"/>
      <c r="F14" s="83"/>
      <c r="G14" s="16"/>
      <c r="H14" s="38"/>
      <c r="I14" s="38"/>
      <c r="J14" s="42"/>
      <c r="K14" s="86"/>
    </row>
    <row r="15" spans="1:11" s="30" customFormat="1" ht="62.25" customHeight="1">
      <c r="A15" s="110" t="s">
        <v>24</v>
      </c>
      <c r="B15" s="9" t="s">
        <v>25</v>
      </c>
      <c r="C15" s="8" t="s">
        <v>116</v>
      </c>
      <c r="D15" s="22">
        <v>8801.8</v>
      </c>
      <c r="E15" s="17">
        <v>8797.3</v>
      </c>
      <c r="F15" s="17">
        <v>8797.2</v>
      </c>
      <c r="G15" s="79">
        <f aca="true" t="shared" si="0" ref="G15:G21">F15/D15</f>
        <v>0.9994773796268946</v>
      </c>
      <c r="H15" s="72">
        <f aca="true" t="shared" si="1" ref="H15:H21">F15/E15*0.5</f>
        <v>0.49999431643799813</v>
      </c>
      <c r="I15" s="72">
        <f aca="true" t="shared" si="2" ref="I15:I21">F15/D15*0.2</f>
        <v>0.19989547592537893</v>
      </c>
      <c r="J15" s="72">
        <v>0.3</v>
      </c>
      <c r="K15" s="72">
        <f aca="true" t="shared" si="3" ref="K15:K21">H15+I15+J15</f>
        <v>0.9998897923633772</v>
      </c>
    </row>
    <row r="16" spans="1:11" s="30" customFormat="1" ht="63" customHeight="1">
      <c r="A16" s="111" t="s">
        <v>26</v>
      </c>
      <c r="B16" s="7" t="s">
        <v>27</v>
      </c>
      <c r="C16" s="8" t="s">
        <v>116</v>
      </c>
      <c r="D16" s="22">
        <v>515.1</v>
      </c>
      <c r="E16" s="17">
        <v>515.1</v>
      </c>
      <c r="F16" s="17">
        <v>515</v>
      </c>
      <c r="G16" s="29">
        <f t="shared" si="0"/>
        <v>0.999805862939235</v>
      </c>
      <c r="H16" s="39">
        <f t="shared" si="1"/>
        <v>0.4999029314696175</v>
      </c>
      <c r="I16" s="39">
        <f t="shared" si="2"/>
        <v>0.199961172587847</v>
      </c>
      <c r="J16" s="39">
        <v>0.3</v>
      </c>
      <c r="K16" s="39">
        <f t="shared" si="3"/>
        <v>0.9998641040574645</v>
      </c>
    </row>
    <row r="17" spans="1:11" s="30" customFormat="1" ht="15" customHeight="1">
      <c r="A17" s="112" t="s">
        <v>28</v>
      </c>
      <c r="B17" s="135" t="s">
        <v>29</v>
      </c>
      <c r="C17" s="8" t="s">
        <v>30</v>
      </c>
      <c r="D17" s="22">
        <v>635</v>
      </c>
      <c r="E17" s="17">
        <f>SUM(E18:E21)</f>
        <v>635</v>
      </c>
      <c r="F17" s="17">
        <f>SUM(F18:F21)</f>
        <v>635</v>
      </c>
      <c r="G17" s="29">
        <f t="shared" si="0"/>
        <v>1</v>
      </c>
      <c r="H17" s="39">
        <f t="shared" si="1"/>
        <v>0.5</v>
      </c>
      <c r="I17" s="39">
        <f t="shared" si="2"/>
        <v>0.2</v>
      </c>
      <c r="J17" s="39">
        <v>0.3</v>
      </c>
      <c r="K17" s="39">
        <f t="shared" si="3"/>
        <v>1</v>
      </c>
    </row>
    <row r="18" spans="1:11" s="30" customFormat="1" ht="47.25">
      <c r="A18" s="113"/>
      <c r="B18" s="136"/>
      <c r="C18" s="8" t="s">
        <v>1</v>
      </c>
      <c r="D18" s="17">
        <v>130</v>
      </c>
      <c r="E18" s="17">
        <v>130</v>
      </c>
      <c r="F18" s="17">
        <v>130</v>
      </c>
      <c r="G18" s="29">
        <f t="shared" si="0"/>
        <v>1</v>
      </c>
      <c r="H18" s="39">
        <f t="shared" si="1"/>
        <v>0.5</v>
      </c>
      <c r="I18" s="39">
        <f t="shared" si="2"/>
        <v>0.2</v>
      </c>
      <c r="J18" s="39">
        <v>0.3</v>
      </c>
      <c r="K18" s="39">
        <f t="shared" si="3"/>
        <v>1</v>
      </c>
    </row>
    <row r="19" spans="1:11" s="30" customFormat="1" ht="45.75" customHeight="1">
      <c r="A19" s="113"/>
      <c r="B19" s="136"/>
      <c r="C19" s="8" t="s">
        <v>0</v>
      </c>
      <c r="D19" s="17">
        <v>180</v>
      </c>
      <c r="E19" s="17">
        <v>180</v>
      </c>
      <c r="F19" s="17">
        <v>180</v>
      </c>
      <c r="G19" s="29">
        <f t="shared" si="0"/>
        <v>1</v>
      </c>
      <c r="H19" s="39">
        <f t="shared" si="1"/>
        <v>0.5</v>
      </c>
      <c r="I19" s="39">
        <f t="shared" si="2"/>
        <v>0.2</v>
      </c>
      <c r="J19" s="39">
        <v>0.3</v>
      </c>
      <c r="K19" s="39">
        <f t="shared" si="3"/>
        <v>1</v>
      </c>
    </row>
    <row r="20" spans="1:11" s="30" customFormat="1" ht="47.25">
      <c r="A20" s="113"/>
      <c r="B20" s="136"/>
      <c r="C20" s="8" t="s">
        <v>3</v>
      </c>
      <c r="D20" s="17">
        <v>240</v>
      </c>
      <c r="E20" s="17">
        <v>240</v>
      </c>
      <c r="F20" s="17">
        <v>240</v>
      </c>
      <c r="G20" s="29">
        <f t="shared" si="0"/>
        <v>1</v>
      </c>
      <c r="H20" s="39">
        <f t="shared" si="1"/>
        <v>0.5</v>
      </c>
      <c r="I20" s="39">
        <f t="shared" si="2"/>
        <v>0.2</v>
      </c>
      <c r="J20" s="39">
        <v>0.3</v>
      </c>
      <c r="K20" s="39">
        <f t="shared" si="3"/>
        <v>1</v>
      </c>
    </row>
    <row r="21" spans="1:11" s="30" customFormat="1" ht="47.25">
      <c r="A21" s="114"/>
      <c r="B21" s="137"/>
      <c r="C21" s="8" t="s">
        <v>7</v>
      </c>
      <c r="D21" s="17">
        <v>85</v>
      </c>
      <c r="E21" s="17">
        <v>85</v>
      </c>
      <c r="F21" s="17">
        <v>85</v>
      </c>
      <c r="G21" s="29">
        <f t="shared" si="0"/>
        <v>1</v>
      </c>
      <c r="H21" s="39">
        <f t="shared" si="1"/>
        <v>0.5</v>
      </c>
      <c r="I21" s="39">
        <f t="shared" si="2"/>
        <v>0.2</v>
      </c>
      <c r="J21" s="39">
        <v>0.3</v>
      </c>
      <c r="K21" s="39">
        <f t="shared" si="3"/>
        <v>1</v>
      </c>
    </row>
    <row r="22" spans="1:11" s="30" customFormat="1" ht="47.25">
      <c r="A22" s="111" t="s">
        <v>61</v>
      </c>
      <c r="B22" s="7" t="s">
        <v>38</v>
      </c>
      <c r="C22" s="8" t="s">
        <v>0</v>
      </c>
      <c r="D22" s="23">
        <v>9394.8</v>
      </c>
      <c r="E22" s="17">
        <v>9394.8</v>
      </c>
      <c r="F22" s="17">
        <v>9321.6</v>
      </c>
      <c r="G22" s="29">
        <f aca="true" t="shared" si="4" ref="G22:G33">F22/D22</f>
        <v>0.9922084557414741</v>
      </c>
      <c r="H22" s="39">
        <f aca="true" t="shared" si="5" ref="H22:H33">F22/E22*0.5</f>
        <v>0.49610422787073705</v>
      </c>
      <c r="I22" s="39">
        <f aca="true" t="shared" si="6" ref="I22:I33">F22/D22*0.2</f>
        <v>0.19844169114829482</v>
      </c>
      <c r="J22" s="39">
        <v>0.3</v>
      </c>
      <c r="K22" s="39">
        <f aca="true" t="shared" si="7" ref="K22:K33">H22+I22+J22</f>
        <v>0.9945459190190318</v>
      </c>
    </row>
    <row r="23" spans="1:11" s="30" customFormat="1" ht="65.25" customHeight="1">
      <c r="A23" s="111" t="s">
        <v>62</v>
      </c>
      <c r="B23" s="7" t="s">
        <v>37</v>
      </c>
      <c r="C23" s="8" t="s">
        <v>5</v>
      </c>
      <c r="D23" s="23">
        <v>9882.7</v>
      </c>
      <c r="E23" s="17">
        <v>9882.7</v>
      </c>
      <c r="F23" s="17">
        <v>9882.7</v>
      </c>
      <c r="G23" s="29">
        <f t="shared" si="4"/>
        <v>1</v>
      </c>
      <c r="H23" s="39">
        <f t="shared" si="5"/>
        <v>0.5</v>
      </c>
      <c r="I23" s="39">
        <f t="shared" si="6"/>
        <v>0.2</v>
      </c>
      <c r="J23" s="39">
        <v>0.3</v>
      </c>
      <c r="K23" s="39">
        <f t="shared" si="7"/>
        <v>1</v>
      </c>
    </row>
    <row r="24" spans="1:11" s="30" customFormat="1" ht="63">
      <c r="A24" s="111" t="s">
        <v>63</v>
      </c>
      <c r="B24" s="7" t="s">
        <v>36</v>
      </c>
      <c r="C24" s="8" t="s">
        <v>2</v>
      </c>
      <c r="D24" s="23">
        <v>30</v>
      </c>
      <c r="E24" s="17">
        <v>30</v>
      </c>
      <c r="F24" s="17">
        <v>30</v>
      </c>
      <c r="G24" s="29">
        <f t="shared" si="4"/>
        <v>1</v>
      </c>
      <c r="H24" s="39">
        <f t="shared" si="5"/>
        <v>0.5</v>
      </c>
      <c r="I24" s="39">
        <f t="shared" si="6"/>
        <v>0.2</v>
      </c>
      <c r="J24" s="39">
        <v>0.3</v>
      </c>
      <c r="K24" s="39">
        <f t="shared" si="7"/>
        <v>1</v>
      </c>
    </row>
    <row r="25" spans="1:11" s="30" customFormat="1" ht="47.25">
      <c r="A25" s="111" t="s">
        <v>64</v>
      </c>
      <c r="B25" s="7" t="s">
        <v>35</v>
      </c>
      <c r="C25" s="8" t="s">
        <v>5</v>
      </c>
      <c r="D25" s="23">
        <v>2470.8</v>
      </c>
      <c r="E25" s="17">
        <v>2470.8</v>
      </c>
      <c r="F25" s="17">
        <v>2470.8</v>
      </c>
      <c r="G25" s="29">
        <f t="shared" si="4"/>
        <v>1</v>
      </c>
      <c r="H25" s="39">
        <f t="shared" si="5"/>
        <v>0.5</v>
      </c>
      <c r="I25" s="39">
        <f t="shared" si="6"/>
        <v>0.2</v>
      </c>
      <c r="J25" s="39">
        <v>0.3</v>
      </c>
      <c r="K25" s="39">
        <f t="shared" si="7"/>
        <v>1</v>
      </c>
    </row>
    <row r="26" spans="1:11" s="30" customFormat="1" ht="47.25">
      <c r="A26" s="111" t="s">
        <v>65</v>
      </c>
      <c r="B26" s="7" t="s">
        <v>34</v>
      </c>
      <c r="C26" s="8" t="s">
        <v>0</v>
      </c>
      <c r="D26" s="22">
        <v>36433.7</v>
      </c>
      <c r="E26" s="17">
        <v>35930.7</v>
      </c>
      <c r="F26" s="17">
        <v>35852.2</v>
      </c>
      <c r="G26" s="29">
        <f t="shared" si="4"/>
        <v>0.984039501889734</v>
      </c>
      <c r="H26" s="39">
        <f t="shared" si="5"/>
        <v>0.4989076193895471</v>
      </c>
      <c r="I26" s="39">
        <f t="shared" si="6"/>
        <v>0.19680790037794682</v>
      </c>
      <c r="J26" s="39">
        <v>0.3</v>
      </c>
      <c r="K26" s="39">
        <f t="shared" si="7"/>
        <v>0.9957155197674938</v>
      </c>
    </row>
    <row r="27" spans="1:11" s="30" customFormat="1" ht="63" customHeight="1">
      <c r="A27" s="111" t="s">
        <v>66</v>
      </c>
      <c r="B27" s="7" t="s">
        <v>33</v>
      </c>
      <c r="C27" s="8" t="s">
        <v>117</v>
      </c>
      <c r="D27" s="23">
        <v>938</v>
      </c>
      <c r="E27" s="17">
        <v>938</v>
      </c>
      <c r="F27" s="17">
        <v>938</v>
      </c>
      <c r="G27" s="29">
        <f t="shared" si="4"/>
        <v>1</v>
      </c>
      <c r="H27" s="39">
        <f t="shared" si="5"/>
        <v>0.5</v>
      </c>
      <c r="I27" s="39">
        <f t="shared" si="6"/>
        <v>0.2</v>
      </c>
      <c r="J27" s="39">
        <v>0.3</v>
      </c>
      <c r="K27" s="39">
        <f t="shared" si="7"/>
        <v>1</v>
      </c>
    </row>
    <row r="28" spans="1:11" s="30" customFormat="1" ht="15" customHeight="1">
      <c r="A28" s="112" t="s">
        <v>31</v>
      </c>
      <c r="B28" s="128" t="s">
        <v>32</v>
      </c>
      <c r="C28" s="8" t="s">
        <v>30</v>
      </c>
      <c r="D28" s="23">
        <v>500</v>
      </c>
      <c r="E28" s="17">
        <f>SUM(E29:E33)</f>
        <v>500</v>
      </c>
      <c r="F28" s="17">
        <f>SUM(F29:F33)</f>
        <v>494.8</v>
      </c>
      <c r="G28" s="29">
        <f t="shared" si="4"/>
        <v>0.9896</v>
      </c>
      <c r="H28" s="39">
        <f t="shared" si="5"/>
        <v>0.4948</v>
      </c>
      <c r="I28" s="39">
        <f t="shared" si="6"/>
        <v>0.19792</v>
      </c>
      <c r="J28" s="39">
        <v>0.3</v>
      </c>
      <c r="K28" s="39">
        <f t="shared" si="7"/>
        <v>0.99272</v>
      </c>
    </row>
    <row r="29" spans="1:11" s="30" customFormat="1" ht="31.5">
      <c r="A29" s="113"/>
      <c r="B29" s="129"/>
      <c r="C29" s="8" t="s">
        <v>5</v>
      </c>
      <c r="D29" s="17">
        <v>150</v>
      </c>
      <c r="E29" s="17">
        <v>150</v>
      </c>
      <c r="F29" s="17">
        <v>150</v>
      </c>
      <c r="G29" s="29">
        <f t="shared" si="4"/>
        <v>1</v>
      </c>
      <c r="H29" s="39">
        <f t="shared" si="5"/>
        <v>0.5</v>
      </c>
      <c r="I29" s="39">
        <f t="shared" si="6"/>
        <v>0.2</v>
      </c>
      <c r="J29" s="39">
        <v>0.3</v>
      </c>
      <c r="K29" s="39">
        <f t="shared" si="7"/>
        <v>1</v>
      </c>
    </row>
    <row r="30" spans="1:11" s="30" customFormat="1" ht="47.25">
      <c r="A30" s="113"/>
      <c r="B30" s="129"/>
      <c r="C30" s="8" t="s">
        <v>1</v>
      </c>
      <c r="D30" s="17">
        <v>5</v>
      </c>
      <c r="E30" s="17">
        <v>5</v>
      </c>
      <c r="F30" s="17">
        <v>0</v>
      </c>
      <c r="G30" s="29">
        <f t="shared" si="4"/>
        <v>0</v>
      </c>
      <c r="H30" s="39">
        <f t="shared" si="5"/>
        <v>0</v>
      </c>
      <c r="I30" s="39">
        <f t="shared" si="6"/>
        <v>0</v>
      </c>
      <c r="J30" s="39">
        <v>0</v>
      </c>
      <c r="K30" s="39">
        <f t="shared" si="7"/>
        <v>0</v>
      </c>
    </row>
    <row r="31" spans="1:11" s="30" customFormat="1" ht="47.25">
      <c r="A31" s="113"/>
      <c r="B31" s="129"/>
      <c r="C31" s="8" t="s">
        <v>0</v>
      </c>
      <c r="D31" s="17">
        <v>80</v>
      </c>
      <c r="E31" s="17">
        <v>80</v>
      </c>
      <c r="F31" s="17">
        <v>80</v>
      </c>
      <c r="G31" s="29">
        <f t="shared" si="4"/>
        <v>1</v>
      </c>
      <c r="H31" s="39">
        <f t="shared" si="5"/>
        <v>0.5</v>
      </c>
      <c r="I31" s="39">
        <f t="shared" si="6"/>
        <v>0.2</v>
      </c>
      <c r="J31" s="39">
        <v>0.3</v>
      </c>
      <c r="K31" s="39">
        <f t="shared" si="7"/>
        <v>1</v>
      </c>
    </row>
    <row r="32" spans="1:11" s="30" customFormat="1" ht="54" customHeight="1">
      <c r="A32" s="113"/>
      <c r="B32" s="129"/>
      <c r="C32" s="8" t="s">
        <v>6</v>
      </c>
      <c r="D32" s="17">
        <v>25</v>
      </c>
      <c r="E32" s="17">
        <v>25</v>
      </c>
      <c r="F32" s="17">
        <v>24.8</v>
      </c>
      <c r="G32" s="29">
        <f t="shared" si="4"/>
        <v>0.992</v>
      </c>
      <c r="H32" s="39">
        <f t="shared" si="5"/>
        <v>0.496</v>
      </c>
      <c r="I32" s="39">
        <f t="shared" si="6"/>
        <v>0.19840000000000002</v>
      </c>
      <c r="J32" s="39">
        <v>0.3</v>
      </c>
      <c r="K32" s="39">
        <f t="shared" si="7"/>
        <v>0.9944</v>
      </c>
    </row>
    <row r="33" spans="1:11" s="30" customFormat="1" ht="47.25">
      <c r="A33" s="114"/>
      <c r="B33" s="130"/>
      <c r="C33" s="8" t="s">
        <v>7</v>
      </c>
      <c r="D33" s="17">
        <v>240</v>
      </c>
      <c r="E33" s="17">
        <v>240</v>
      </c>
      <c r="F33" s="17">
        <v>240</v>
      </c>
      <c r="G33" s="29">
        <f t="shared" si="4"/>
        <v>1</v>
      </c>
      <c r="H33" s="39">
        <f t="shared" si="5"/>
        <v>0.5</v>
      </c>
      <c r="I33" s="39">
        <f t="shared" si="6"/>
        <v>0.2</v>
      </c>
      <c r="J33" s="39">
        <v>0.3</v>
      </c>
      <c r="K33" s="39">
        <f t="shared" si="7"/>
        <v>1</v>
      </c>
    </row>
    <row r="34" spans="1:11" s="30" customFormat="1" ht="47.25">
      <c r="A34" s="111" t="s">
        <v>67</v>
      </c>
      <c r="B34" s="7" t="s">
        <v>60</v>
      </c>
      <c r="C34" s="8" t="s">
        <v>5</v>
      </c>
      <c r="D34" s="22">
        <v>795.4</v>
      </c>
      <c r="E34" s="17">
        <v>795.4</v>
      </c>
      <c r="F34" s="17">
        <v>795.3</v>
      </c>
      <c r="G34" s="29">
        <f aca="true" t="shared" si="8" ref="G34:G43">F34/D34</f>
        <v>0.9998742770932864</v>
      </c>
      <c r="H34" s="39">
        <f aca="true" t="shared" si="9" ref="H34:H43">F34/E34*0.5</f>
        <v>0.4999371385466432</v>
      </c>
      <c r="I34" s="39">
        <f aca="true" t="shared" si="10" ref="I34:I43">F34/D34*0.2</f>
        <v>0.19997485541865728</v>
      </c>
      <c r="J34" s="39">
        <v>0.3</v>
      </c>
      <c r="K34" s="39">
        <f aca="true" t="shared" si="11" ref="K34:K43">H34+I34+J34</f>
        <v>0.9999119939653005</v>
      </c>
    </row>
    <row r="35" spans="1:11" s="30" customFormat="1" ht="31.5">
      <c r="A35" s="111" t="s">
        <v>68</v>
      </c>
      <c r="B35" s="7" t="s">
        <v>59</v>
      </c>
      <c r="C35" s="8" t="s">
        <v>5</v>
      </c>
      <c r="D35" s="23">
        <v>645.8</v>
      </c>
      <c r="E35" s="17">
        <v>645.8</v>
      </c>
      <c r="F35" s="17">
        <v>645.7</v>
      </c>
      <c r="G35" s="29">
        <f t="shared" si="8"/>
        <v>0.9998451532982349</v>
      </c>
      <c r="H35" s="39">
        <f t="shared" si="9"/>
        <v>0.49992257664911743</v>
      </c>
      <c r="I35" s="39">
        <f t="shared" si="10"/>
        <v>0.199969030659647</v>
      </c>
      <c r="J35" s="39">
        <v>0.3</v>
      </c>
      <c r="K35" s="39">
        <f t="shared" si="11"/>
        <v>0.9998916073087645</v>
      </c>
    </row>
    <row r="36" spans="1:11" s="30" customFormat="1" ht="48.75" customHeight="1">
      <c r="A36" s="111" t="s">
        <v>69</v>
      </c>
      <c r="B36" s="7" t="s">
        <v>58</v>
      </c>
      <c r="C36" s="8" t="s">
        <v>5</v>
      </c>
      <c r="D36" s="22">
        <v>13388.4</v>
      </c>
      <c r="E36" s="17">
        <v>13388</v>
      </c>
      <c r="F36" s="17">
        <v>13388</v>
      </c>
      <c r="G36" s="29">
        <f t="shared" si="8"/>
        <v>0.9999701233903977</v>
      </c>
      <c r="H36" s="39">
        <f t="shared" si="9"/>
        <v>0.5</v>
      </c>
      <c r="I36" s="39">
        <f t="shared" si="10"/>
        <v>0.19999402467807956</v>
      </c>
      <c r="J36" s="39">
        <v>0.3</v>
      </c>
      <c r="K36" s="39">
        <f t="shared" si="11"/>
        <v>0.9999940246780796</v>
      </c>
    </row>
    <row r="37" spans="1:11" s="30" customFormat="1" ht="47.25">
      <c r="A37" s="111" t="s">
        <v>70</v>
      </c>
      <c r="B37" s="7" t="s">
        <v>57</v>
      </c>
      <c r="C37" s="8" t="s">
        <v>5</v>
      </c>
      <c r="D37" s="22">
        <v>2136.6</v>
      </c>
      <c r="E37" s="17">
        <v>2131.6</v>
      </c>
      <c r="F37" s="17">
        <v>2101.2</v>
      </c>
      <c r="G37" s="29">
        <f t="shared" si="8"/>
        <v>0.9834316203313676</v>
      </c>
      <c r="H37" s="39">
        <f t="shared" si="9"/>
        <v>0.4928692062300619</v>
      </c>
      <c r="I37" s="39">
        <f t="shared" si="10"/>
        <v>0.1966863240662735</v>
      </c>
      <c r="J37" s="39">
        <v>0.3</v>
      </c>
      <c r="K37" s="39">
        <f t="shared" si="11"/>
        <v>0.9895555302963355</v>
      </c>
    </row>
    <row r="38" spans="1:11" s="30" customFormat="1" ht="48" customHeight="1">
      <c r="A38" s="112" t="s">
        <v>39</v>
      </c>
      <c r="B38" s="7" t="s">
        <v>56</v>
      </c>
      <c r="C38" s="8" t="s">
        <v>7</v>
      </c>
      <c r="D38" s="22">
        <v>780</v>
      </c>
      <c r="E38" s="17">
        <v>780</v>
      </c>
      <c r="F38" s="17">
        <v>780</v>
      </c>
      <c r="G38" s="29">
        <f t="shared" si="8"/>
        <v>1</v>
      </c>
      <c r="H38" s="39">
        <f t="shared" si="9"/>
        <v>0.5</v>
      </c>
      <c r="I38" s="39">
        <f t="shared" si="10"/>
        <v>0.2</v>
      </c>
      <c r="J38" s="39">
        <v>0.3</v>
      </c>
      <c r="K38" s="39">
        <f t="shared" si="11"/>
        <v>1</v>
      </c>
    </row>
    <row r="39" spans="1:11" s="30" customFormat="1" ht="15" customHeight="1">
      <c r="A39" s="112" t="s">
        <v>40</v>
      </c>
      <c r="B39" s="128" t="s">
        <v>55</v>
      </c>
      <c r="C39" s="8" t="s">
        <v>30</v>
      </c>
      <c r="D39" s="22">
        <v>10193</v>
      </c>
      <c r="E39" s="17">
        <f>SUM(E40:E43)</f>
        <v>10193</v>
      </c>
      <c r="F39" s="17">
        <f>SUM(F40:F43)</f>
        <v>10192.3</v>
      </c>
      <c r="G39" s="29">
        <f t="shared" si="8"/>
        <v>0.9999313254194054</v>
      </c>
      <c r="H39" s="39">
        <f t="shared" si="9"/>
        <v>0.4999656627097027</v>
      </c>
      <c r="I39" s="39">
        <f t="shared" si="10"/>
        <v>0.1999862650838811</v>
      </c>
      <c r="J39" s="39">
        <v>0.3</v>
      </c>
      <c r="K39" s="39">
        <f t="shared" si="11"/>
        <v>0.9999519277935838</v>
      </c>
    </row>
    <row r="40" spans="1:11" s="30" customFormat="1" ht="47.25">
      <c r="A40" s="113"/>
      <c r="B40" s="129"/>
      <c r="C40" s="8" t="s">
        <v>1</v>
      </c>
      <c r="D40" s="17">
        <v>7373.7</v>
      </c>
      <c r="E40" s="17">
        <v>7373.7</v>
      </c>
      <c r="F40" s="17">
        <v>7373.2</v>
      </c>
      <c r="G40" s="29">
        <f t="shared" si="8"/>
        <v>0.9999321914371346</v>
      </c>
      <c r="H40" s="39">
        <f t="shared" si="9"/>
        <v>0.4999660957185673</v>
      </c>
      <c r="I40" s="39">
        <f t="shared" si="10"/>
        <v>0.19998643828742693</v>
      </c>
      <c r="J40" s="39">
        <v>0.3</v>
      </c>
      <c r="K40" s="39">
        <f t="shared" si="11"/>
        <v>0.9999525340059943</v>
      </c>
    </row>
    <row r="41" spans="1:11" s="30" customFormat="1" ht="47.25">
      <c r="A41" s="113"/>
      <c r="B41" s="129"/>
      <c r="C41" s="8" t="s">
        <v>0</v>
      </c>
      <c r="D41" s="17">
        <v>200</v>
      </c>
      <c r="E41" s="17">
        <v>200</v>
      </c>
      <c r="F41" s="17">
        <v>200</v>
      </c>
      <c r="G41" s="29">
        <f t="shared" si="8"/>
        <v>1</v>
      </c>
      <c r="H41" s="39">
        <f t="shared" si="9"/>
        <v>0.5</v>
      </c>
      <c r="I41" s="39">
        <f t="shared" si="10"/>
        <v>0.2</v>
      </c>
      <c r="J41" s="39">
        <v>0.3</v>
      </c>
      <c r="K41" s="39">
        <f t="shared" si="11"/>
        <v>1</v>
      </c>
    </row>
    <row r="42" spans="1:11" s="30" customFormat="1" ht="47.25">
      <c r="A42" s="113"/>
      <c r="B42" s="129"/>
      <c r="C42" s="8" t="s">
        <v>3</v>
      </c>
      <c r="D42" s="17">
        <v>600</v>
      </c>
      <c r="E42" s="17">
        <v>600</v>
      </c>
      <c r="F42" s="17">
        <v>600</v>
      </c>
      <c r="G42" s="29">
        <f t="shared" si="8"/>
        <v>1</v>
      </c>
      <c r="H42" s="39">
        <f t="shared" si="9"/>
        <v>0.5</v>
      </c>
      <c r="I42" s="39">
        <f t="shared" si="10"/>
        <v>0.2</v>
      </c>
      <c r="J42" s="39">
        <v>0.3</v>
      </c>
      <c r="K42" s="39">
        <f t="shared" si="11"/>
        <v>1</v>
      </c>
    </row>
    <row r="43" spans="1:11" s="30" customFormat="1" ht="47.25">
      <c r="A43" s="114"/>
      <c r="B43" s="130"/>
      <c r="C43" s="8" t="s">
        <v>7</v>
      </c>
      <c r="D43" s="17">
        <v>2019.3</v>
      </c>
      <c r="E43" s="17">
        <v>2019.3</v>
      </c>
      <c r="F43" s="17">
        <v>2019.1</v>
      </c>
      <c r="G43" s="29">
        <f t="shared" si="8"/>
        <v>0.9999009557767543</v>
      </c>
      <c r="H43" s="39">
        <f t="shared" si="9"/>
        <v>0.49995047788837715</v>
      </c>
      <c r="I43" s="39">
        <f t="shared" si="10"/>
        <v>0.19998019115535087</v>
      </c>
      <c r="J43" s="39">
        <v>0.3</v>
      </c>
      <c r="K43" s="39">
        <f t="shared" si="11"/>
        <v>0.999930669043728</v>
      </c>
    </row>
    <row r="44" spans="1:11" s="30" customFormat="1" ht="63">
      <c r="A44" s="112" t="s">
        <v>41</v>
      </c>
      <c r="B44" s="7" t="s">
        <v>54</v>
      </c>
      <c r="C44" s="8" t="s">
        <v>2</v>
      </c>
      <c r="D44" s="22">
        <v>2890</v>
      </c>
      <c r="E44" s="17">
        <v>499.4</v>
      </c>
      <c r="F44" s="17">
        <v>499.3</v>
      </c>
      <c r="G44" s="29">
        <f aca="true" t="shared" si="12" ref="G44:G51">F44/D44</f>
        <v>0.1727681660899654</v>
      </c>
      <c r="H44" s="39">
        <f>F44/D44*0.5</f>
        <v>0.0863840830449827</v>
      </c>
      <c r="I44" s="39">
        <f aca="true" t="shared" si="13" ref="I44:I51">F44/D44*0.2</f>
        <v>0.03455363321799308</v>
      </c>
      <c r="J44" s="39">
        <v>0.3</v>
      </c>
      <c r="K44" s="39">
        <f aca="true" t="shared" si="14" ref="K44:K51">H44+I44+J44</f>
        <v>0.42093771626297577</v>
      </c>
    </row>
    <row r="45" spans="1:11" s="30" customFormat="1" ht="47.25">
      <c r="A45" s="112" t="s">
        <v>71</v>
      </c>
      <c r="B45" s="7" t="s">
        <v>53</v>
      </c>
      <c r="C45" s="8" t="s">
        <v>5</v>
      </c>
      <c r="D45" s="22">
        <v>15473</v>
      </c>
      <c r="E45" s="17">
        <v>15473</v>
      </c>
      <c r="F45" s="17">
        <v>15473</v>
      </c>
      <c r="G45" s="29">
        <f t="shared" si="12"/>
        <v>1</v>
      </c>
      <c r="H45" s="39">
        <f aca="true" t="shared" si="15" ref="H45:H61">F45/E45*0.5</f>
        <v>0.5</v>
      </c>
      <c r="I45" s="39">
        <f t="shared" si="13"/>
        <v>0.2</v>
      </c>
      <c r="J45" s="39">
        <v>0.3</v>
      </c>
      <c r="K45" s="39">
        <f t="shared" si="14"/>
        <v>1</v>
      </c>
    </row>
    <row r="46" spans="1:11" s="30" customFormat="1" ht="47.25">
      <c r="A46" s="112" t="s">
        <v>72</v>
      </c>
      <c r="B46" s="7" t="s">
        <v>52</v>
      </c>
      <c r="C46" s="8" t="s">
        <v>5</v>
      </c>
      <c r="D46" s="22">
        <v>4115.7</v>
      </c>
      <c r="E46" s="17">
        <v>4115.7</v>
      </c>
      <c r="F46" s="17">
        <v>4115.7</v>
      </c>
      <c r="G46" s="29">
        <f t="shared" si="12"/>
        <v>1</v>
      </c>
      <c r="H46" s="39">
        <f t="shared" si="15"/>
        <v>0.5</v>
      </c>
      <c r="I46" s="39">
        <f t="shared" si="13"/>
        <v>0.2</v>
      </c>
      <c r="J46" s="39">
        <v>0.3</v>
      </c>
      <c r="K46" s="39">
        <f t="shared" si="14"/>
        <v>1</v>
      </c>
    </row>
    <row r="47" spans="1:11" s="30" customFormat="1" ht="47.25">
      <c r="A47" s="111" t="s">
        <v>73</v>
      </c>
      <c r="B47" s="7" t="s">
        <v>51</v>
      </c>
      <c r="C47" s="8" t="s">
        <v>1</v>
      </c>
      <c r="D47" s="22">
        <v>67842.6</v>
      </c>
      <c r="E47" s="17">
        <v>61551.6</v>
      </c>
      <c r="F47" s="17">
        <v>61551</v>
      </c>
      <c r="G47" s="29">
        <f t="shared" si="12"/>
        <v>0.9072618089518975</v>
      </c>
      <c r="H47" s="39">
        <f t="shared" si="15"/>
        <v>0.4999951260405903</v>
      </c>
      <c r="I47" s="39">
        <f t="shared" si="13"/>
        <v>0.1814523617903795</v>
      </c>
      <c r="J47" s="39">
        <v>0.3</v>
      </c>
      <c r="K47" s="39">
        <f t="shared" si="14"/>
        <v>0.9814474878309698</v>
      </c>
    </row>
    <row r="48" spans="1:11" s="30" customFormat="1" ht="47.25" customHeight="1">
      <c r="A48" s="112" t="s">
        <v>74</v>
      </c>
      <c r="B48" s="7" t="s">
        <v>50</v>
      </c>
      <c r="C48" s="8" t="s">
        <v>6</v>
      </c>
      <c r="D48" s="23">
        <v>569.5</v>
      </c>
      <c r="E48" s="17">
        <v>569.5</v>
      </c>
      <c r="F48" s="17">
        <v>550.5</v>
      </c>
      <c r="G48" s="29">
        <f t="shared" si="12"/>
        <v>0.9666374012291484</v>
      </c>
      <c r="H48" s="39">
        <f t="shared" si="15"/>
        <v>0.4833187006145742</v>
      </c>
      <c r="I48" s="39">
        <f t="shared" si="13"/>
        <v>0.19332748024582969</v>
      </c>
      <c r="J48" s="39">
        <v>0.3</v>
      </c>
      <c r="K48" s="39">
        <f t="shared" si="14"/>
        <v>0.9766461808604039</v>
      </c>
    </row>
    <row r="49" spans="1:11" s="30" customFormat="1" ht="15" customHeight="1">
      <c r="A49" s="112" t="s">
        <v>75</v>
      </c>
      <c r="B49" s="128" t="s">
        <v>49</v>
      </c>
      <c r="C49" s="8" t="s">
        <v>30</v>
      </c>
      <c r="D49" s="22">
        <v>25754.7</v>
      </c>
      <c r="E49" s="17">
        <f>SUM(E50:E51)</f>
        <v>25754.7</v>
      </c>
      <c r="F49" s="17">
        <f>SUM(F50:F51)</f>
        <v>25754.7</v>
      </c>
      <c r="G49" s="29">
        <f t="shared" si="12"/>
        <v>1</v>
      </c>
      <c r="H49" s="39">
        <f t="shared" si="15"/>
        <v>0.5</v>
      </c>
      <c r="I49" s="39">
        <f t="shared" si="13"/>
        <v>0.2</v>
      </c>
      <c r="J49" s="39">
        <v>0.3</v>
      </c>
      <c r="K49" s="39">
        <f t="shared" si="14"/>
        <v>1</v>
      </c>
    </row>
    <row r="50" spans="1:11" s="30" customFormat="1" ht="63">
      <c r="A50" s="115"/>
      <c r="B50" s="129"/>
      <c r="C50" s="8" t="s">
        <v>2</v>
      </c>
      <c r="D50" s="17">
        <v>25664.7</v>
      </c>
      <c r="E50" s="17">
        <v>25664.7</v>
      </c>
      <c r="F50" s="17">
        <v>25664.7</v>
      </c>
      <c r="G50" s="29">
        <f t="shared" si="12"/>
        <v>1</v>
      </c>
      <c r="H50" s="39">
        <f t="shared" si="15"/>
        <v>0.5</v>
      </c>
      <c r="I50" s="39">
        <f t="shared" si="13"/>
        <v>0.2</v>
      </c>
      <c r="J50" s="39">
        <v>0.3</v>
      </c>
      <c r="K50" s="39">
        <f t="shared" si="14"/>
        <v>1</v>
      </c>
    </row>
    <row r="51" spans="1:11" s="30" customFormat="1" ht="47.25">
      <c r="A51" s="115"/>
      <c r="B51" s="130"/>
      <c r="C51" s="8" t="s">
        <v>1</v>
      </c>
      <c r="D51" s="17">
        <v>90</v>
      </c>
      <c r="E51" s="17">
        <v>90</v>
      </c>
      <c r="F51" s="17">
        <v>90</v>
      </c>
      <c r="G51" s="29">
        <f t="shared" si="12"/>
        <v>1</v>
      </c>
      <c r="H51" s="39">
        <f t="shared" si="15"/>
        <v>0.5</v>
      </c>
      <c r="I51" s="39">
        <f t="shared" si="13"/>
        <v>0.2</v>
      </c>
      <c r="J51" s="39">
        <v>0.3</v>
      </c>
      <c r="K51" s="39">
        <f t="shared" si="14"/>
        <v>1</v>
      </c>
    </row>
    <row r="52" spans="1:11" s="30" customFormat="1" ht="63">
      <c r="A52" s="112" t="s">
        <v>76</v>
      </c>
      <c r="B52" s="7" t="s">
        <v>48</v>
      </c>
      <c r="C52" s="8" t="s">
        <v>115</v>
      </c>
      <c r="D52" s="23">
        <v>3412.7</v>
      </c>
      <c r="E52" s="17">
        <v>3412.7</v>
      </c>
      <c r="F52" s="17">
        <v>3410.5</v>
      </c>
      <c r="G52" s="29">
        <f aca="true" t="shared" si="16" ref="G52:G61">F52/D52</f>
        <v>0.9993553491370469</v>
      </c>
      <c r="H52" s="39">
        <f t="shared" si="15"/>
        <v>0.49967767456852347</v>
      </c>
      <c r="I52" s="39">
        <f aca="true" t="shared" si="17" ref="I52:I61">F52/D52*0.2</f>
        <v>0.1998710698274094</v>
      </c>
      <c r="J52" s="39">
        <v>0.3</v>
      </c>
      <c r="K52" s="39">
        <f aca="true" t="shared" si="18" ref="K52:K61">H52+I52+J52</f>
        <v>0.9995487443959328</v>
      </c>
    </row>
    <row r="53" spans="1:11" s="30" customFormat="1" ht="47.25">
      <c r="A53" s="111" t="s">
        <v>77</v>
      </c>
      <c r="B53" s="7" t="s">
        <v>47</v>
      </c>
      <c r="C53" s="8" t="s">
        <v>6</v>
      </c>
      <c r="D53" s="23">
        <v>2000</v>
      </c>
      <c r="E53" s="17">
        <v>2000</v>
      </c>
      <c r="F53" s="17">
        <v>1997.2</v>
      </c>
      <c r="G53" s="29">
        <f t="shared" si="16"/>
        <v>0.9986</v>
      </c>
      <c r="H53" s="39">
        <f t="shared" si="15"/>
        <v>0.4993</v>
      </c>
      <c r="I53" s="39">
        <f t="shared" si="17"/>
        <v>0.19972</v>
      </c>
      <c r="J53" s="39">
        <v>0.3</v>
      </c>
      <c r="K53" s="39">
        <f t="shared" si="18"/>
        <v>0.99902</v>
      </c>
    </row>
    <row r="54" spans="1:11" s="30" customFormat="1" ht="47.25">
      <c r="A54" s="111" t="s">
        <v>78</v>
      </c>
      <c r="B54" s="7" t="s">
        <v>46</v>
      </c>
      <c r="C54" s="8" t="s">
        <v>6</v>
      </c>
      <c r="D54" s="23">
        <v>3200</v>
      </c>
      <c r="E54" s="17">
        <v>3200</v>
      </c>
      <c r="F54" s="17">
        <v>3032.4</v>
      </c>
      <c r="G54" s="29">
        <f t="shared" si="16"/>
        <v>0.947625</v>
      </c>
      <c r="H54" s="39">
        <f t="shared" si="15"/>
        <v>0.4738125</v>
      </c>
      <c r="I54" s="39">
        <f t="shared" si="17"/>
        <v>0.18952500000000003</v>
      </c>
      <c r="J54" s="39">
        <v>0.3</v>
      </c>
      <c r="K54" s="39">
        <f t="shared" si="18"/>
        <v>0.9633375</v>
      </c>
    </row>
    <row r="55" spans="1:11" s="30" customFormat="1" ht="15" customHeight="1">
      <c r="A55" s="112" t="s">
        <v>79</v>
      </c>
      <c r="B55" s="128" t="s">
        <v>45</v>
      </c>
      <c r="C55" s="8" t="s">
        <v>30</v>
      </c>
      <c r="D55" s="22">
        <v>315</v>
      </c>
      <c r="E55" s="17">
        <f>SUM(E56:E57)</f>
        <v>315</v>
      </c>
      <c r="F55" s="17">
        <f>SUM(F56:F57)</f>
        <v>315</v>
      </c>
      <c r="G55" s="29">
        <f t="shared" si="16"/>
        <v>1</v>
      </c>
      <c r="H55" s="39">
        <f t="shared" si="15"/>
        <v>0.5</v>
      </c>
      <c r="I55" s="39">
        <f t="shared" si="17"/>
        <v>0.2</v>
      </c>
      <c r="J55" s="39">
        <v>0.3</v>
      </c>
      <c r="K55" s="39">
        <f t="shared" si="18"/>
        <v>1</v>
      </c>
    </row>
    <row r="56" spans="1:11" s="30" customFormat="1" ht="47.25">
      <c r="A56" s="115"/>
      <c r="B56" s="129"/>
      <c r="C56" s="8" t="s">
        <v>0</v>
      </c>
      <c r="D56" s="17">
        <v>265</v>
      </c>
      <c r="E56" s="17">
        <v>265</v>
      </c>
      <c r="F56" s="17">
        <v>265</v>
      </c>
      <c r="G56" s="29">
        <f t="shared" si="16"/>
        <v>1</v>
      </c>
      <c r="H56" s="39">
        <f t="shared" si="15"/>
        <v>0.5</v>
      </c>
      <c r="I56" s="39">
        <f t="shared" si="17"/>
        <v>0.2</v>
      </c>
      <c r="J56" s="39">
        <v>0.3</v>
      </c>
      <c r="K56" s="39">
        <f t="shared" si="18"/>
        <v>1</v>
      </c>
    </row>
    <row r="57" spans="1:11" s="30" customFormat="1" ht="52.5" customHeight="1">
      <c r="A57" s="115"/>
      <c r="B57" s="130"/>
      <c r="C57" s="8" t="s">
        <v>6</v>
      </c>
      <c r="D57" s="17">
        <v>50</v>
      </c>
      <c r="E57" s="17">
        <v>50</v>
      </c>
      <c r="F57" s="17">
        <v>50</v>
      </c>
      <c r="G57" s="29">
        <f t="shared" si="16"/>
        <v>1</v>
      </c>
      <c r="H57" s="39">
        <f t="shared" si="15"/>
        <v>0.5</v>
      </c>
      <c r="I57" s="39">
        <f t="shared" si="17"/>
        <v>0.2</v>
      </c>
      <c r="J57" s="39">
        <v>0.3</v>
      </c>
      <c r="K57" s="39">
        <f t="shared" si="18"/>
        <v>1</v>
      </c>
    </row>
    <row r="58" spans="1:11" s="30" customFormat="1" ht="47.25">
      <c r="A58" s="112" t="s">
        <v>80</v>
      </c>
      <c r="B58" s="7" t="s">
        <v>42</v>
      </c>
      <c r="C58" s="8" t="s">
        <v>115</v>
      </c>
      <c r="D58" s="23">
        <v>1468</v>
      </c>
      <c r="E58" s="17">
        <v>1468</v>
      </c>
      <c r="F58" s="17">
        <v>1419.4</v>
      </c>
      <c r="G58" s="29">
        <f t="shared" si="16"/>
        <v>0.9668937329700273</v>
      </c>
      <c r="H58" s="39">
        <f t="shared" si="15"/>
        <v>0.48344686648501367</v>
      </c>
      <c r="I58" s="39">
        <f t="shared" si="17"/>
        <v>0.19337874659400547</v>
      </c>
      <c r="J58" s="39">
        <v>0.3</v>
      </c>
      <c r="K58" s="39">
        <f t="shared" si="18"/>
        <v>0.9768256130790192</v>
      </c>
    </row>
    <row r="59" spans="1:11" s="30" customFormat="1" ht="31.5">
      <c r="A59" s="111" t="s">
        <v>81</v>
      </c>
      <c r="B59" s="7" t="s">
        <v>43</v>
      </c>
      <c r="C59" s="8" t="s">
        <v>5</v>
      </c>
      <c r="D59" s="22">
        <v>240</v>
      </c>
      <c r="E59" s="17">
        <v>240</v>
      </c>
      <c r="F59" s="17">
        <v>240</v>
      </c>
      <c r="G59" s="29">
        <f t="shared" si="16"/>
        <v>1</v>
      </c>
      <c r="H59" s="39">
        <f t="shared" si="15"/>
        <v>0.5</v>
      </c>
      <c r="I59" s="39">
        <f t="shared" si="17"/>
        <v>0.2</v>
      </c>
      <c r="J59" s="39">
        <v>0.3</v>
      </c>
      <c r="K59" s="39">
        <f t="shared" si="18"/>
        <v>1</v>
      </c>
    </row>
    <row r="60" spans="1:11" s="30" customFormat="1" ht="67.5" customHeight="1">
      <c r="A60" s="111" t="s">
        <v>82</v>
      </c>
      <c r="B60" s="7" t="s">
        <v>44</v>
      </c>
      <c r="C60" s="8" t="s">
        <v>118</v>
      </c>
      <c r="D60" s="24">
        <v>140</v>
      </c>
      <c r="E60" s="18">
        <v>140</v>
      </c>
      <c r="F60" s="18">
        <v>140</v>
      </c>
      <c r="G60" s="78">
        <f t="shared" si="16"/>
        <v>1</v>
      </c>
      <c r="H60" s="71">
        <f t="shared" si="15"/>
        <v>0.5</v>
      </c>
      <c r="I60" s="71">
        <f t="shared" si="17"/>
        <v>0.2</v>
      </c>
      <c r="J60" s="71">
        <v>0.3</v>
      </c>
      <c r="K60" s="71">
        <f t="shared" si="18"/>
        <v>1</v>
      </c>
    </row>
    <row r="61" spans="1:11" s="55" customFormat="1" ht="15" customHeight="1">
      <c r="A61" s="145" t="s">
        <v>83</v>
      </c>
      <c r="B61" s="147" t="s">
        <v>84</v>
      </c>
      <c r="C61" s="148"/>
      <c r="D61" s="70">
        <f>SUM(D63:D75)</f>
        <v>48127.8</v>
      </c>
      <c r="E61" s="67">
        <f>SUM(E63:E75)</f>
        <v>33640.700000000004</v>
      </c>
      <c r="F61" s="76">
        <f>SUM(F63:F75)</f>
        <v>33516.26</v>
      </c>
      <c r="G61" s="80">
        <f t="shared" si="16"/>
        <v>0.6964012483429536</v>
      </c>
      <c r="H61" s="71">
        <f t="shared" si="15"/>
        <v>0.4981504546576022</v>
      </c>
      <c r="I61" s="97">
        <f t="shared" si="17"/>
        <v>0.13928024966859073</v>
      </c>
      <c r="J61" s="71">
        <v>0.3</v>
      </c>
      <c r="K61" s="96">
        <f t="shared" si="18"/>
        <v>0.9374307043261929</v>
      </c>
    </row>
    <row r="62" spans="1:11" s="55" customFormat="1" ht="15" customHeight="1">
      <c r="A62" s="146"/>
      <c r="B62" s="65" t="s">
        <v>15</v>
      </c>
      <c r="C62" s="66"/>
      <c r="D62" s="68"/>
      <c r="E62" s="69"/>
      <c r="F62" s="77"/>
      <c r="G62" s="81"/>
      <c r="H62" s="87"/>
      <c r="I62" s="74"/>
      <c r="J62" s="98"/>
      <c r="K62" s="75"/>
    </row>
    <row r="63" spans="1:11" s="30" customFormat="1" ht="47.25" customHeight="1">
      <c r="A63" s="111" t="s">
        <v>85</v>
      </c>
      <c r="B63" s="12" t="s">
        <v>86</v>
      </c>
      <c r="C63" s="8" t="s">
        <v>5</v>
      </c>
      <c r="D63" s="25">
        <v>3500</v>
      </c>
      <c r="E63" s="19">
        <v>3500</v>
      </c>
      <c r="F63" s="19">
        <v>3499.76</v>
      </c>
      <c r="G63" s="79">
        <f aca="true" t="shared" si="19" ref="G63:G79">F63/D63</f>
        <v>0.9999314285714286</v>
      </c>
      <c r="H63" s="72">
        <f aca="true" t="shared" si="20" ref="H63:H69">F63/E63*0.5</f>
        <v>0.4999657142857143</v>
      </c>
      <c r="I63" s="72">
        <f>F63/D63*0.2</f>
        <v>0.19998628571428573</v>
      </c>
      <c r="J63" s="72">
        <v>0.3</v>
      </c>
      <c r="K63" s="72">
        <f aca="true" t="shared" si="21" ref="K63:K69">H63+I63+J63</f>
        <v>0.999952</v>
      </c>
    </row>
    <row r="64" spans="1:11" s="30" customFormat="1" ht="47.25">
      <c r="A64" s="111" t="s">
        <v>87</v>
      </c>
      <c r="B64" s="12" t="s">
        <v>88</v>
      </c>
      <c r="C64" s="13" t="s">
        <v>120</v>
      </c>
      <c r="D64" s="23">
        <v>1029.1</v>
      </c>
      <c r="E64" s="17">
        <v>1029.1</v>
      </c>
      <c r="F64" s="17">
        <v>1029.1</v>
      </c>
      <c r="G64" s="29">
        <f t="shared" si="19"/>
        <v>1</v>
      </c>
      <c r="H64" s="39">
        <f t="shared" si="20"/>
        <v>0.5</v>
      </c>
      <c r="I64" s="72">
        <f aca="true" t="shared" si="22" ref="I64:I79">F64/D64*0.2</f>
        <v>0.2</v>
      </c>
      <c r="J64" s="39">
        <v>0.3</v>
      </c>
      <c r="K64" s="39">
        <f t="shared" si="21"/>
        <v>1</v>
      </c>
    </row>
    <row r="65" spans="1:11" s="30" customFormat="1" ht="47.25">
      <c r="A65" s="111" t="s">
        <v>99</v>
      </c>
      <c r="B65" s="12" t="s">
        <v>103</v>
      </c>
      <c r="C65" s="13" t="s">
        <v>0</v>
      </c>
      <c r="D65" s="26">
        <v>2671.7</v>
      </c>
      <c r="E65" s="17">
        <v>2625.3</v>
      </c>
      <c r="F65" s="17">
        <v>2625.1</v>
      </c>
      <c r="G65" s="29">
        <f t="shared" si="19"/>
        <v>0.9825579219223716</v>
      </c>
      <c r="H65" s="39">
        <f t="shared" si="20"/>
        <v>0.4999619091151487</v>
      </c>
      <c r="I65" s="72">
        <f t="shared" si="22"/>
        <v>0.19651158438447433</v>
      </c>
      <c r="J65" s="39">
        <v>0.3</v>
      </c>
      <c r="K65" s="39">
        <f t="shared" si="21"/>
        <v>0.9964734934996231</v>
      </c>
    </row>
    <row r="66" spans="1:11" s="30" customFormat="1" ht="83.25" customHeight="1">
      <c r="A66" s="116" t="s">
        <v>89</v>
      </c>
      <c r="B66" s="12" t="s">
        <v>90</v>
      </c>
      <c r="C66" s="13" t="s">
        <v>119</v>
      </c>
      <c r="D66" s="23">
        <v>3045.3</v>
      </c>
      <c r="E66" s="17">
        <v>3045.3</v>
      </c>
      <c r="F66" s="17">
        <v>3045.2</v>
      </c>
      <c r="G66" s="29">
        <f t="shared" si="19"/>
        <v>0.9999671625127244</v>
      </c>
      <c r="H66" s="39">
        <f t="shared" si="20"/>
        <v>0.4999835812563622</v>
      </c>
      <c r="I66" s="72">
        <f t="shared" si="22"/>
        <v>0.1999934325025449</v>
      </c>
      <c r="J66" s="39">
        <v>0.3</v>
      </c>
      <c r="K66" s="39">
        <f t="shared" si="21"/>
        <v>0.999977013758907</v>
      </c>
    </row>
    <row r="67" spans="1:11" s="30" customFormat="1" ht="47.25">
      <c r="A67" s="111" t="s">
        <v>100</v>
      </c>
      <c r="B67" s="12" t="s">
        <v>104</v>
      </c>
      <c r="C67" s="13" t="s">
        <v>1</v>
      </c>
      <c r="D67" s="26">
        <v>1104</v>
      </c>
      <c r="E67" s="17">
        <v>1104</v>
      </c>
      <c r="F67" s="17">
        <v>1104</v>
      </c>
      <c r="G67" s="29">
        <f t="shared" si="19"/>
        <v>1</v>
      </c>
      <c r="H67" s="39">
        <f t="shared" si="20"/>
        <v>0.5</v>
      </c>
      <c r="I67" s="72">
        <f t="shared" si="22"/>
        <v>0.2</v>
      </c>
      <c r="J67" s="39">
        <v>0.3</v>
      </c>
      <c r="K67" s="39">
        <f t="shared" si="21"/>
        <v>1</v>
      </c>
    </row>
    <row r="68" spans="1:11" s="30" customFormat="1" ht="55.5" customHeight="1">
      <c r="A68" s="117" t="s">
        <v>91</v>
      </c>
      <c r="B68" s="12" t="s">
        <v>92</v>
      </c>
      <c r="C68" s="13" t="s">
        <v>119</v>
      </c>
      <c r="D68" s="26">
        <v>811.7</v>
      </c>
      <c r="E68" s="17">
        <v>811.7</v>
      </c>
      <c r="F68" s="17">
        <v>811.7</v>
      </c>
      <c r="G68" s="29">
        <f t="shared" si="19"/>
        <v>1</v>
      </c>
      <c r="H68" s="39">
        <f t="shared" si="20"/>
        <v>0.5</v>
      </c>
      <c r="I68" s="72">
        <f t="shared" si="22"/>
        <v>0.2</v>
      </c>
      <c r="J68" s="39">
        <v>0.3</v>
      </c>
      <c r="K68" s="39">
        <f t="shared" si="21"/>
        <v>1</v>
      </c>
    </row>
    <row r="69" spans="1:11" s="55" customFormat="1" ht="63">
      <c r="A69" s="118" t="s">
        <v>94</v>
      </c>
      <c r="B69" s="56" t="s">
        <v>105</v>
      </c>
      <c r="C69" s="57" t="s">
        <v>2</v>
      </c>
      <c r="D69" s="58">
        <v>22486</v>
      </c>
      <c r="E69" s="52">
        <v>8045.3</v>
      </c>
      <c r="F69" s="52">
        <v>8030.2</v>
      </c>
      <c r="G69" s="53">
        <f t="shared" si="19"/>
        <v>0.3571199857689229</v>
      </c>
      <c r="H69" s="39">
        <f t="shared" si="20"/>
        <v>0.49906156389444767</v>
      </c>
      <c r="I69" s="72">
        <f t="shared" si="22"/>
        <v>0.07142399715378459</v>
      </c>
      <c r="J69" s="39">
        <v>0.2</v>
      </c>
      <c r="K69" s="39">
        <f t="shared" si="21"/>
        <v>0.7704855610482322</v>
      </c>
    </row>
    <row r="70" spans="1:11" s="30" customFormat="1" ht="61.5" customHeight="1">
      <c r="A70" s="117" t="s">
        <v>95</v>
      </c>
      <c r="B70" s="12" t="s">
        <v>106</v>
      </c>
      <c r="C70" s="13" t="s">
        <v>93</v>
      </c>
      <c r="D70" s="26">
        <v>515.4</v>
      </c>
      <c r="E70" s="17">
        <v>515.4</v>
      </c>
      <c r="F70" s="17">
        <v>515.3</v>
      </c>
      <c r="G70" s="29">
        <f t="shared" si="19"/>
        <v>0.9998059759410166</v>
      </c>
      <c r="H70" s="39">
        <f aca="true" t="shared" si="23" ref="H70:H79">F70/E70*0.5</f>
        <v>0.4999029879705083</v>
      </c>
      <c r="I70" s="72">
        <f t="shared" si="22"/>
        <v>0.19996119518820332</v>
      </c>
      <c r="J70" s="39">
        <v>0.1</v>
      </c>
      <c r="K70" s="39">
        <f aca="true" t="shared" si="24" ref="K70:K79">H70+I70+J70</f>
        <v>0.7998641831587116</v>
      </c>
    </row>
    <row r="71" spans="1:11" s="30" customFormat="1" ht="47.25">
      <c r="A71" s="117" t="s">
        <v>96</v>
      </c>
      <c r="B71" s="12" t="s">
        <v>107</v>
      </c>
      <c r="C71" s="13" t="s">
        <v>93</v>
      </c>
      <c r="D71" s="26">
        <v>2624.8</v>
      </c>
      <c r="E71" s="17">
        <v>2624.8</v>
      </c>
      <c r="F71" s="17">
        <v>2624.5</v>
      </c>
      <c r="G71" s="29">
        <f t="shared" si="19"/>
        <v>0.9998857055775677</v>
      </c>
      <c r="H71" s="39">
        <f t="shared" si="23"/>
        <v>0.49994285278878386</v>
      </c>
      <c r="I71" s="72">
        <f t="shared" si="22"/>
        <v>0.19997714111551357</v>
      </c>
      <c r="J71" s="39">
        <v>0.3</v>
      </c>
      <c r="K71" s="39">
        <f t="shared" si="24"/>
        <v>0.9999199939042975</v>
      </c>
    </row>
    <row r="72" spans="1:11" s="30" customFormat="1" ht="47.25">
      <c r="A72" s="117" t="s">
        <v>97</v>
      </c>
      <c r="B72" s="12" t="s">
        <v>108</v>
      </c>
      <c r="C72" s="13" t="s">
        <v>93</v>
      </c>
      <c r="D72" s="26">
        <v>3061.7</v>
      </c>
      <c r="E72" s="17">
        <v>3061.7</v>
      </c>
      <c r="F72" s="17">
        <v>3061.3</v>
      </c>
      <c r="G72" s="29">
        <f t="shared" si="19"/>
        <v>0.9998693536270701</v>
      </c>
      <c r="H72" s="39">
        <f t="shared" si="23"/>
        <v>0.49993467681353504</v>
      </c>
      <c r="I72" s="72">
        <f t="shared" si="22"/>
        <v>0.19997387072541403</v>
      </c>
      <c r="J72" s="39">
        <v>0.3</v>
      </c>
      <c r="K72" s="39">
        <f t="shared" si="24"/>
        <v>0.9999085475389491</v>
      </c>
    </row>
    <row r="73" spans="1:11" s="30" customFormat="1" ht="47.25">
      <c r="A73" s="117" t="s">
        <v>98</v>
      </c>
      <c r="B73" s="12" t="s">
        <v>109</v>
      </c>
      <c r="C73" s="13" t="s">
        <v>4</v>
      </c>
      <c r="D73" s="26">
        <v>6805</v>
      </c>
      <c r="E73" s="17">
        <v>6805</v>
      </c>
      <c r="F73" s="17">
        <v>6805</v>
      </c>
      <c r="G73" s="29">
        <f t="shared" si="19"/>
        <v>1</v>
      </c>
      <c r="H73" s="39">
        <f t="shared" si="23"/>
        <v>0.5</v>
      </c>
      <c r="I73" s="72">
        <f t="shared" si="22"/>
        <v>0.2</v>
      </c>
      <c r="J73" s="39">
        <v>0.3</v>
      </c>
      <c r="K73" s="39">
        <f t="shared" si="24"/>
        <v>1</v>
      </c>
    </row>
    <row r="74" spans="1:11" s="30" customFormat="1" ht="47.25">
      <c r="A74" s="111" t="s">
        <v>101</v>
      </c>
      <c r="B74" s="12" t="s">
        <v>110</v>
      </c>
      <c r="C74" s="13" t="s">
        <v>1</v>
      </c>
      <c r="D74" s="23">
        <v>170</v>
      </c>
      <c r="E74" s="17">
        <v>170</v>
      </c>
      <c r="F74" s="17">
        <v>170</v>
      </c>
      <c r="G74" s="29">
        <f t="shared" si="19"/>
        <v>1</v>
      </c>
      <c r="H74" s="39">
        <f t="shared" si="23"/>
        <v>0.5</v>
      </c>
      <c r="I74" s="72">
        <f t="shared" si="22"/>
        <v>0.2</v>
      </c>
      <c r="J74" s="39">
        <v>0.3</v>
      </c>
      <c r="K74" s="39">
        <f t="shared" si="24"/>
        <v>1</v>
      </c>
    </row>
    <row r="75" spans="1:11" s="30" customFormat="1" ht="47.25" customHeight="1">
      <c r="A75" s="111" t="s">
        <v>102</v>
      </c>
      <c r="B75" s="12" t="s">
        <v>111</v>
      </c>
      <c r="C75" s="13" t="s">
        <v>3</v>
      </c>
      <c r="D75" s="23">
        <v>303.1</v>
      </c>
      <c r="E75" s="17">
        <v>303.1</v>
      </c>
      <c r="F75" s="17">
        <v>195.1</v>
      </c>
      <c r="G75" s="29">
        <f t="shared" si="19"/>
        <v>0.6436819531507753</v>
      </c>
      <c r="H75" s="39">
        <f t="shared" si="23"/>
        <v>0.3218409765753876</v>
      </c>
      <c r="I75" s="72">
        <f t="shared" si="22"/>
        <v>0.12873639063015505</v>
      </c>
      <c r="J75" s="39">
        <v>0.3</v>
      </c>
      <c r="K75" s="39">
        <f t="shared" si="24"/>
        <v>0.7505773672055427</v>
      </c>
    </row>
    <row r="76" spans="1:11" s="55" customFormat="1" ht="15" customHeight="1">
      <c r="A76" s="119" t="s">
        <v>112</v>
      </c>
      <c r="B76" s="125" t="s">
        <v>113</v>
      </c>
      <c r="C76" s="50" t="s">
        <v>30</v>
      </c>
      <c r="D76" s="51">
        <v>13500</v>
      </c>
      <c r="E76" s="52">
        <f>SUM(E77:E79)</f>
        <v>6491.5</v>
      </c>
      <c r="F76" s="52">
        <f>SUM(F77:F79)</f>
        <v>6491</v>
      </c>
      <c r="G76" s="53">
        <f t="shared" si="19"/>
        <v>0.4808148148148148</v>
      </c>
      <c r="H76" s="39">
        <f t="shared" si="23"/>
        <v>0.4999614880998228</v>
      </c>
      <c r="I76" s="72">
        <f t="shared" si="22"/>
        <v>0.09616296296296296</v>
      </c>
      <c r="J76" s="54">
        <v>0.3</v>
      </c>
      <c r="K76" s="54">
        <f t="shared" si="24"/>
        <v>0.8961244510627857</v>
      </c>
    </row>
    <row r="77" spans="1:11" s="55" customFormat="1" ht="63">
      <c r="A77" s="120"/>
      <c r="B77" s="126"/>
      <c r="C77" s="57" t="s">
        <v>2</v>
      </c>
      <c r="D77" s="52">
        <v>1638.2</v>
      </c>
      <c r="E77" s="52">
        <v>1638.2</v>
      </c>
      <c r="F77" s="52">
        <v>1638.1</v>
      </c>
      <c r="G77" s="53">
        <f t="shared" si="19"/>
        <v>0.9999389573922597</v>
      </c>
      <c r="H77" s="39">
        <f t="shared" si="23"/>
        <v>0.49996947869612984</v>
      </c>
      <c r="I77" s="72">
        <f t="shared" si="22"/>
        <v>0.19998779147845194</v>
      </c>
      <c r="J77" s="54">
        <v>0.3</v>
      </c>
      <c r="K77" s="54">
        <f t="shared" si="24"/>
        <v>0.9999572701745818</v>
      </c>
    </row>
    <row r="78" spans="1:11" s="55" customFormat="1" ht="47.25">
      <c r="A78" s="120"/>
      <c r="B78" s="126"/>
      <c r="C78" s="57" t="s">
        <v>1</v>
      </c>
      <c r="D78" s="52">
        <v>4083.4</v>
      </c>
      <c r="E78" s="52">
        <v>4083.4</v>
      </c>
      <c r="F78" s="52">
        <v>4083.1</v>
      </c>
      <c r="G78" s="53">
        <f t="shared" si="19"/>
        <v>0.9999265318117255</v>
      </c>
      <c r="H78" s="39">
        <f t="shared" si="23"/>
        <v>0.49996326590586276</v>
      </c>
      <c r="I78" s="72">
        <f t="shared" si="22"/>
        <v>0.19998530636234513</v>
      </c>
      <c r="J78" s="54">
        <v>0.3</v>
      </c>
      <c r="K78" s="54">
        <f t="shared" si="24"/>
        <v>0.999948572268208</v>
      </c>
    </row>
    <row r="79" spans="1:11" s="55" customFormat="1" ht="47.25">
      <c r="A79" s="121"/>
      <c r="B79" s="127"/>
      <c r="C79" s="57" t="s">
        <v>0</v>
      </c>
      <c r="D79" s="52">
        <v>769.9</v>
      </c>
      <c r="E79" s="52">
        <v>769.9</v>
      </c>
      <c r="F79" s="52">
        <v>769.8</v>
      </c>
      <c r="G79" s="53">
        <f t="shared" si="19"/>
        <v>0.9998701130016885</v>
      </c>
      <c r="H79" s="39">
        <f t="shared" si="23"/>
        <v>0.49993505650084424</v>
      </c>
      <c r="I79" s="72">
        <f t="shared" si="22"/>
        <v>0.1999740226003377</v>
      </c>
      <c r="J79" s="54">
        <v>0.3</v>
      </c>
      <c r="K79" s="54">
        <f t="shared" si="24"/>
        <v>0.999909079101182</v>
      </c>
    </row>
    <row r="80" spans="1:11" ht="15" customHeight="1">
      <c r="A80" s="122"/>
      <c r="B80" s="3"/>
      <c r="C80" s="3"/>
      <c r="D80" s="27"/>
      <c r="E80" s="3"/>
      <c r="F80" s="2"/>
      <c r="G80" s="2"/>
      <c r="H80" s="40"/>
      <c r="I80" s="40"/>
      <c r="J80" s="43"/>
      <c r="K80" s="40"/>
    </row>
    <row r="81" spans="1:11" ht="12" customHeight="1">
      <c r="A81" s="123"/>
      <c r="B81" s="4"/>
      <c r="C81" s="3"/>
      <c r="D81" s="27"/>
      <c r="E81" s="3"/>
      <c r="F81" s="2"/>
      <c r="G81" s="2"/>
      <c r="H81" s="40"/>
      <c r="I81" s="40"/>
      <c r="J81" s="43"/>
      <c r="K81" s="40"/>
    </row>
  </sheetData>
  <sheetProtection/>
  <mergeCells count="20">
    <mergeCell ref="A61:A62"/>
    <mergeCell ref="B61:C61"/>
    <mergeCell ref="B28:B33"/>
    <mergeCell ref="A4:A5"/>
    <mergeCell ref="H4:H5"/>
    <mergeCell ref="I4:I5"/>
    <mergeCell ref="J4:J5"/>
    <mergeCell ref="I3:K3"/>
    <mergeCell ref="F4:F5"/>
    <mergeCell ref="A1:K1"/>
    <mergeCell ref="A2:K2"/>
    <mergeCell ref="K4:K5"/>
    <mergeCell ref="B76:B79"/>
    <mergeCell ref="B39:B43"/>
    <mergeCell ref="B49:B51"/>
    <mergeCell ref="B55:B57"/>
    <mergeCell ref="E4:E5"/>
    <mergeCell ref="G4:G5"/>
    <mergeCell ref="C4:C5"/>
    <mergeCell ref="B17:B21"/>
  </mergeCells>
  <printOptions/>
  <pageMargins left="0.7874015748031497" right="0.6299212598425197" top="1.062992125984252" bottom="0.3937007874015748" header="0.8267716535433072" footer="0.3937007874015748"/>
  <pageSetup horizontalDpi="600" verticalDpi="600" orientation="landscape" paperSize="9" scale="57" r:id="rId1"/>
  <headerFooter differentFirst="1" scaleWithDoc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Терентьев</cp:lastModifiedBy>
  <cp:lastPrinted>2014-04-01T07:57:27Z</cp:lastPrinted>
  <dcterms:created xsi:type="dcterms:W3CDTF">2014-01-13T04:59:33Z</dcterms:created>
  <dcterms:modified xsi:type="dcterms:W3CDTF">2014-04-01T08:04:56Z</dcterms:modified>
  <cp:category/>
  <cp:version/>
  <cp:contentType/>
  <cp:contentStatus/>
</cp:coreProperties>
</file>