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3620" activeTab="0"/>
  </bookViews>
  <sheets>
    <sheet name="на 01.07.2016" sheetId="1" r:id="rId1"/>
  </sheets>
  <definedNames>
    <definedName name="_xlnm._FilterDatabase" localSheetId="0" hidden="1">'на 01.07.2016'!$A$10:$M$142</definedName>
    <definedName name="_xlnm.Print_Titles" localSheetId="0">'на 01.07.2016'!$10:$10</definedName>
  </definedNames>
  <calcPr fullCalcOnLoad="1"/>
</workbook>
</file>

<file path=xl/sharedStrings.xml><?xml version="1.0" encoding="utf-8"?>
<sst xmlns="http://schemas.openxmlformats.org/spreadsheetml/2006/main" count="298" uniqueCount="186">
  <si>
    <t>Управление капитального строительства</t>
  </si>
  <si>
    <t xml:space="preserve">Управление по физической культуре и спорту </t>
  </si>
  <si>
    <t>Управление образования</t>
  </si>
  <si>
    <t>Управление культуры</t>
  </si>
  <si>
    <t xml:space="preserve">Управление здравоохранения </t>
  </si>
  <si>
    <t xml:space="preserve">Управление по делам семьи и детей </t>
  </si>
  <si>
    <t xml:space="preserve">Управление по делам молодежи </t>
  </si>
  <si>
    <t>Управление по делам молодежи</t>
  </si>
  <si>
    <t xml:space="preserve">Управление культуры </t>
  </si>
  <si>
    <t xml:space="preserve">Управление капитального строительства </t>
  </si>
  <si>
    <t xml:space="preserve">Управление жилищно-коммунального хозяйства  </t>
  </si>
  <si>
    <t xml:space="preserve">Управление жилищно-коммунального хозяйства </t>
  </si>
  <si>
    <t xml:space="preserve">Управление имущественных отношений </t>
  </si>
  <si>
    <t>Управление по физической культуре и спорту</t>
  </si>
  <si>
    <t xml:space="preserve">Управление образования </t>
  </si>
  <si>
    <t>Главный распорядитель</t>
  </si>
  <si>
    <t>№ п/п</t>
  </si>
  <si>
    <t>Код программы</t>
  </si>
  <si>
    <t>01</t>
  </si>
  <si>
    <t>всего, в том числе</t>
  </si>
  <si>
    <t>03</t>
  </si>
  <si>
    <t>04</t>
  </si>
  <si>
    <t>05</t>
  </si>
  <si>
    <t>06</t>
  </si>
  <si>
    <t>07</t>
  </si>
  <si>
    <t>08</t>
  </si>
  <si>
    <t>10</t>
  </si>
  <si>
    <t>12</t>
  </si>
  <si>
    <t>13</t>
  </si>
  <si>
    <t>14</t>
  </si>
  <si>
    <t>15</t>
  </si>
  <si>
    <t>16</t>
  </si>
  <si>
    <t>17</t>
  </si>
  <si>
    <t>18</t>
  </si>
  <si>
    <t>Процент исполнения к плановым назначениям, %</t>
  </si>
  <si>
    <t>Всего</t>
  </si>
  <si>
    <t>ИНФОРМАЦИЯ</t>
  </si>
  <si>
    <t>об исполнении бюджета муниципального образования город-курорт Анапа</t>
  </si>
  <si>
    <t xml:space="preserve"> в части реализации муниципальных программ</t>
  </si>
  <si>
    <t>19</t>
  </si>
  <si>
    <t>11</t>
  </si>
  <si>
    <t>20</t>
  </si>
  <si>
    <t>09</t>
  </si>
  <si>
    <t>Управление архитектуры и градостроительства</t>
  </si>
  <si>
    <t>Финансовое управление</t>
  </si>
  <si>
    <t>Развитие дошкольного, общего и дополнительного образования детей</t>
  </si>
  <si>
    <t>Наименование муниципальной программы/подпрограммы</t>
  </si>
  <si>
    <t>1.1</t>
  </si>
  <si>
    <t>Безопасность образовательных учреждений</t>
  </si>
  <si>
    <t>1.2</t>
  </si>
  <si>
    <t>1.3</t>
  </si>
  <si>
    <t>Отдельные мероприятия программы</t>
  </si>
  <si>
    <t>4.1</t>
  </si>
  <si>
    <t>Культура Анапы</t>
  </si>
  <si>
    <t>4.2</t>
  </si>
  <si>
    <t>Поддержка клубных учреждений муниципального образования город-курорт Анапа</t>
  </si>
  <si>
    <t>4.3</t>
  </si>
  <si>
    <t>4.4</t>
  </si>
  <si>
    <t>Кадровое обеспечение сферы культуры и искусства муниципального образования город-курорт Анапа</t>
  </si>
  <si>
    <t>Совершенствование деятельности муниципальных учреждений отрасли «Культура» муниципального образования город-курорт Анапа</t>
  </si>
  <si>
    <t>4.5</t>
  </si>
  <si>
    <t>Создание условий для деятельности и поддержки инициатив социально-ориентированных некоммерческих организаций, направленных на развитие местного самоуправления, работу с ветеранами, инвалидами, пенсионерами</t>
  </si>
  <si>
    <t>5.1</t>
  </si>
  <si>
    <t>5.2</t>
  </si>
  <si>
    <t>Поддержка хозяйственной деятельности территориального общественного самоуправления в муниципальном образовании город-курорт Анапа</t>
  </si>
  <si>
    <t>5.3</t>
  </si>
  <si>
    <t>Гармонизация межнациональных отношений и укрепление единства российской нации в муниципальном образовании город-курорт Анапа</t>
  </si>
  <si>
    <t>5.4</t>
  </si>
  <si>
    <t>Памятные календарные даты и знаменательные события муниципального образования город-курорт Анапа</t>
  </si>
  <si>
    <t>5.5</t>
  </si>
  <si>
    <t>Социальные гарантии Почетных граждан муниципального образования город-курорт Анапа и лиц, замещавших муниципальные должности и должности муниципальной службы в органах местного самоуправления города-курорта Анапа</t>
  </si>
  <si>
    <t>6.1</t>
  </si>
  <si>
    <t>Развитие физической культуры и массового спорта в муниципальном образовании город-курорт Анапа</t>
  </si>
  <si>
    <t>6.2</t>
  </si>
  <si>
    <t>Развитие базовых (опорных) видов спорта в муниципальном образовании город-курорт Анапа</t>
  </si>
  <si>
    <t>6.3</t>
  </si>
  <si>
    <t>Развитие спортивных сооружений в муниципальном образовании город-курорт Анапа</t>
  </si>
  <si>
    <t>6.4</t>
  </si>
  <si>
    <t>7.1</t>
  </si>
  <si>
    <t>Развитие водоснабжения населенных пунктов муниципального образования город-курорт Анапа</t>
  </si>
  <si>
    <t>7.2</t>
  </si>
  <si>
    <t>Развитие водоотведения населенных пунктов муниципального образования город-курорт Анапа</t>
  </si>
  <si>
    <t>7.3</t>
  </si>
  <si>
    <t>Проведение капитального ремонта многоквартирных домов в муниципальном образовании город-курорт Анапа</t>
  </si>
  <si>
    <t>18.1</t>
  </si>
  <si>
    <t>Профилактика заболеваний и формирование здорового образа жизни. Развитие первичной медико-санитарной помощи</t>
  </si>
  <si>
    <t>18.2</t>
  </si>
  <si>
    <t>Совершенствование системы оказания специализированной, включая высокотехнологичную, медицинской помощи, скорой, в том числе скорой специализированной медицинской помощи, медицинской эвакуации</t>
  </si>
  <si>
    <t>18.3</t>
  </si>
  <si>
    <t>Кадровое обеспечение системы здравоохранения</t>
  </si>
  <si>
    <t>18.4</t>
  </si>
  <si>
    <t>Совершенствование системы льготного лекарственного обеспечения в амбулаторных условиях</t>
  </si>
  <si>
    <t>18.5</t>
  </si>
  <si>
    <t>Совершенствование системы территориального планирования и информатизации здравоохранения муниципального образования город-курорт Анапа</t>
  </si>
  <si>
    <t>17.1</t>
  </si>
  <si>
    <t>О рекламно-информационной политике муниципального образования город-курорт Анапа</t>
  </si>
  <si>
    <t>17.2</t>
  </si>
  <si>
    <t>Совершенствование муниципальной информационной системы</t>
  </si>
  <si>
    <t>Противодействие коррупции в муниципальном образовании город-курорт Анапа</t>
  </si>
  <si>
    <t>Поисковые и аварийно-спасательные учреждения</t>
  </si>
  <si>
    <t>Укрепление правопорядка, профилактика правонарушений, терроризма и противодействия коррупции в муниципальном образовании город-курорт Анапа</t>
  </si>
  <si>
    <t>Снижение рисков и смягчение последствий чрезвычайных ситуаций природного и техногенного характера на территории муниципального образования город-курорт Анапа</t>
  </si>
  <si>
    <t>Система комплексного обеспечения безопасности жизнедеятельности муниципального образования город-курорт Анапа</t>
  </si>
  <si>
    <t>Первичные меры пожарной безопасности на территории муниципального образования город-курорт Анапа</t>
  </si>
  <si>
    <t>Мероприятия по гражданской обороне, предупреждению и ликвидации чрезвычайных ситуаций, стихийных бедствий и их последствий, выполняемые в рамках специальных решений на территории муниципального образования город-курорт Анапа</t>
  </si>
  <si>
    <t>14.1</t>
  </si>
  <si>
    <t>14.2</t>
  </si>
  <si>
    <t>14.3</t>
  </si>
  <si>
    <t>14.4</t>
  </si>
  <si>
    <t>Поддержка сельского хозяйства</t>
  </si>
  <si>
    <t>13.1</t>
  </si>
  <si>
    <t>13.2</t>
  </si>
  <si>
    <t>Развитие малых форм хозяйствования на селе</t>
  </si>
  <si>
    <t>13.3</t>
  </si>
  <si>
    <t>13.4</t>
  </si>
  <si>
    <t>Устойчивое развитие сельских территорий</t>
  </si>
  <si>
    <t>10.1</t>
  </si>
  <si>
    <t>Капитальное строительство</t>
  </si>
  <si>
    <t>10.2</t>
  </si>
  <si>
    <t>10.3</t>
  </si>
  <si>
    <t>Обеспечение жильем молодых семей</t>
  </si>
  <si>
    <t>10.4</t>
  </si>
  <si>
    <t>Проведение работ по формированию земельных участков для решения вопросов местного значения, муниципальных нужд и создание условий для эффективного использования муниципального имущества муниципального образования город-курорт Анапа</t>
  </si>
  <si>
    <t>10.5</t>
  </si>
  <si>
    <t>Формирование жилищного фонда муниципального образования город-курорт Анапа</t>
  </si>
  <si>
    <t>9.1</t>
  </si>
  <si>
    <t>Содержание улично-дорожной сети</t>
  </si>
  <si>
    <t>9.2</t>
  </si>
  <si>
    <t xml:space="preserve">Санитарная очистка территории </t>
  </si>
  <si>
    <t>9.3</t>
  </si>
  <si>
    <t xml:space="preserve">Озеленение территории </t>
  </si>
  <si>
    <t>9.4</t>
  </si>
  <si>
    <t>Охрана окружающей среды</t>
  </si>
  <si>
    <t>9.5</t>
  </si>
  <si>
    <t>Ремонт и содержание малых архитектурных форм</t>
  </si>
  <si>
    <t>9.6</t>
  </si>
  <si>
    <t>Содержание мест захоронения</t>
  </si>
  <si>
    <t>9.7</t>
  </si>
  <si>
    <t>Отлов бесхозяйных животных</t>
  </si>
  <si>
    <t>9.8</t>
  </si>
  <si>
    <t>Организация общественных работ в целях благоустройства муниципального образования город-курорт Анапа</t>
  </si>
  <si>
    <t>9.9</t>
  </si>
  <si>
    <t>8.1</t>
  </si>
  <si>
    <t>Энергосбережение и повышение энергетической эффективности на территории муниципального образования город-курорт Анапа</t>
  </si>
  <si>
    <t>8.2</t>
  </si>
  <si>
    <t>Газификация муниципального образования город-курорт Анапа</t>
  </si>
  <si>
    <t>8.3</t>
  </si>
  <si>
    <t>Отдельные мероприятия муниципальной программы</t>
  </si>
  <si>
    <t>14.5</t>
  </si>
  <si>
    <t>14.6</t>
  </si>
  <si>
    <t>21</t>
  </si>
  <si>
    <t>Муниципальная программа «Развитие образования в муниципальном образовании город-курорт Анапа» всего, в том числе</t>
  </si>
  <si>
    <t>Муниципальная программа «Развитие культуры» всего, в том числе</t>
  </si>
  <si>
    <t>Муниципальная программа «Развитие гражданского общества в муниципальном образовании город-курорт Анапа» всего, в том числе</t>
  </si>
  <si>
    <t>Муниципальная программа «Развитие физической культуры и спорта в муниципальном образовании город-курорт Анапа» всего, в том числе</t>
  </si>
  <si>
    <t>Муниципальная программа «Развитие жилищно-коммунального хозяйства муниципального образования город-курорт Анапа» всего, в том числе</t>
  </si>
  <si>
    <t>Муниципальная программа «Развитие топливно-энергетического комплекса муниципального образования город-курорт Анапа» всего, в том числе</t>
  </si>
  <si>
    <t>Муниципальная программа «Благоустройство территорий муниципального образования город-курорт Анапа» всего, в том числе</t>
  </si>
  <si>
    <t>Муниципальная программа «Комплексное и устойчивое развитие муниципального образования город-курорт Анапа в сфере строительства, архитектуры» всего, в том числе</t>
  </si>
  <si>
    <t>Муниципальная программа «Развитие сельского хозяйства и регулирование рынков сельскохозяйственной продукции, сырья и продовольствия» всего, в том числе</t>
  </si>
  <si>
    <t>Муниципальная программа «Обеспечение безопасности населения муниципального образования город-курорт Анапа» всего, в том числе</t>
  </si>
  <si>
    <t>Муниципальная программа «Информационное обеспечение деятельности администрации муниципального образования город-курорт Анапа» всего, в том числе</t>
  </si>
  <si>
    <t>Муниципальная программа «Развитие здравоохранения муниципального образования город-курорт Анапа» всего, в том числе</t>
  </si>
  <si>
    <t xml:space="preserve">Администрация МО г-к Анапа </t>
  </si>
  <si>
    <t>всего</t>
  </si>
  <si>
    <t xml:space="preserve"> в том числе за счет средств</t>
  </si>
  <si>
    <t>краевого бюджета</t>
  </si>
  <si>
    <t>местного бюджета</t>
  </si>
  <si>
    <t>в том числе</t>
  </si>
  <si>
    <t>Муниципальная программа «Дети Анапы» всего, в том числе</t>
  </si>
  <si>
    <t>Муниципальная программа «Молодежь Анапы» всего, в том числе</t>
  </si>
  <si>
    <t>Муниципальная программа «Поддержка малого и среднего предпринимательства в муниципальном образовании город-курорт Анапа» всего, в том числе</t>
  </si>
  <si>
    <t>Муниципальная программа «Продвижение курортно-рекреационного потенциала и туристических возможностей курорта Анапа» всего, в том числе</t>
  </si>
  <si>
    <t>Муниципальная программа «Профилактика наркомании, вредных зависимостей, пропаганда здорового образа жизни в муниципальном образовании город-курорт Анапа» всего, в том числе</t>
  </si>
  <si>
    <t>Муниципальная программа «Поддержка социально-ориенти-рованных казачьих обществ на территории муниципального образования город-курорт Анапа» всего, в том числе</t>
  </si>
  <si>
    <t>Муниципальная программа «Доступная среда» всего, в том числе</t>
  </si>
  <si>
    <t>Муниципальная программа «Повышение инвестиционной привлекательности муниципального образования город-курорт Анапа и участие в конгрессно-выставочных мероприятиях» всего, в том числе</t>
  </si>
  <si>
    <t>Муниципальная программа «Обеспечение безопасности дорожного движения в муниципальном образовании город-курорт Анапа» всего, в том числе</t>
  </si>
  <si>
    <t>14.7</t>
  </si>
  <si>
    <t>Утверждено сводной бюджетной росписью на 2016 год, тыс. рублей</t>
  </si>
  <si>
    <t>18.6</t>
  </si>
  <si>
    <t>Профилактика терроризма и экстремизма в муниципальных учреждениях здравоохранения муниципального образования город-курорт Анапа</t>
  </si>
  <si>
    <t>10.6</t>
  </si>
  <si>
    <t>Подготовка градостроительной и землеустроительной документации на территории муниципального образования город-курорт Анапа</t>
  </si>
  <si>
    <t>по состоянию на 1 июля 2016 года</t>
  </si>
  <si>
    <t>Исполнено на 01.07.2016,                                                       тыс. рублей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</si>
</sst>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#,##0.00_ ;[Red]\-#,##0.00\ "/>
    <numFmt numFmtId="174" formatCode="0.0%"/>
    <numFmt numFmtId="17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4" fillId="0" borderId="0" xfId="52" applyFont="1">
      <alignment/>
      <protection/>
    </xf>
    <xf numFmtId="0" fontId="4" fillId="0" borderId="0" xfId="52" applyFont="1" applyProtection="1">
      <alignment/>
      <protection hidden="1"/>
    </xf>
    <xf numFmtId="167" fontId="4" fillId="0" borderId="10" xfId="59" applyNumberFormat="1" applyFont="1" applyFill="1" applyBorder="1" applyAlignment="1" applyProtection="1">
      <alignment vertical="top" wrapText="1"/>
      <protection hidden="1"/>
    </xf>
    <xf numFmtId="167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Border="1" applyAlignment="1" applyProtection="1">
      <alignment vertical="top"/>
      <protection hidden="1"/>
    </xf>
    <xf numFmtId="49" fontId="4" fillId="0" borderId="10" xfId="52" applyNumberFormat="1" applyFont="1" applyBorder="1" applyAlignment="1" applyProtection="1">
      <alignment horizontal="center" vertical="top"/>
      <protection hidden="1"/>
    </xf>
    <xf numFmtId="0" fontId="4" fillId="0" borderId="10" xfId="52" applyFont="1" applyBorder="1" applyAlignment="1">
      <alignment horizontal="center" vertical="top"/>
      <protection/>
    </xf>
    <xf numFmtId="0" fontId="3" fillId="0" borderId="0" xfId="56">
      <alignment/>
      <protection/>
    </xf>
    <xf numFmtId="172" fontId="4" fillId="0" borderId="10" xfId="52" applyNumberFormat="1" applyFont="1" applyFill="1" applyBorder="1" applyAlignment="1" applyProtection="1">
      <alignment horizontal="right" vertical="top"/>
      <protection hidden="1"/>
    </xf>
    <xf numFmtId="172" fontId="4" fillId="0" borderId="10" xfId="52" applyNumberFormat="1" applyFont="1" applyFill="1" applyBorder="1" applyAlignment="1" applyProtection="1">
      <alignment horizontal="right" vertical="top" wrapText="1"/>
      <protection hidden="1"/>
    </xf>
    <xf numFmtId="0" fontId="4" fillId="0" borderId="10" xfId="56" applyNumberFormat="1" applyFont="1" applyFill="1" applyBorder="1" applyAlignment="1" applyProtection="1">
      <alignment horizontal="center" vertical="top" wrapText="1"/>
      <protection hidden="1"/>
    </xf>
    <xf numFmtId="171" fontId="4" fillId="0" borderId="0" xfId="52" applyNumberFormat="1" applyFont="1" applyFill="1" applyBorder="1" applyAlignment="1" applyProtection="1">
      <alignment horizontal="left" vertical="top" wrapText="1"/>
      <protection hidden="1"/>
    </xf>
    <xf numFmtId="0" fontId="4" fillId="0" borderId="0" xfId="52" applyFont="1" applyBorder="1">
      <alignment/>
      <protection/>
    </xf>
    <xf numFmtId="167" fontId="4" fillId="0" borderId="0" xfId="52" applyNumberFormat="1" applyFont="1" applyFill="1" applyBorder="1" applyAlignment="1" applyProtection="1">
      <alignment vertical="top" wrapText="1"/>
      <protection hidden="1"/>
    </xf>
    <xf numFmtId="172" fontId="4" fillId="0" borderId="0" xfId="52" applyNumberFormat="1" applyFont="1" applyFill="1" applyBorder="1" applyAlignment="1" applyProtection="1">
      <alignment horizontal="right" vertical="top" wrapText="1"/>
      <protection hidden="1"/>
    </xf>
    <xf numFmtId="172" fontId="4" fillId="0" borderId="0" xfId="52" applyNumberFormat="1" applyFont="1" applyFill="1" applyBorder="1" applyAlignment="1" applyProtection="1">
      <alignment horizontal="right" vertical="top"/>
      <protection hidden="1"/>
    </xf>
    <xf numFmtId="172" fontId="4" fillId="0" borderId="0" xfId="52" applyNumberFormat="1" applyFont="1" applyBorder="1" applyAlignment="1">
      <alignment vertical="top"/>
      <protection/>
    </xf>
    <xf numFmtId="171" fontId="4" fillId="0" borderId="10" xfId="52" applyNumberFormat="1" applyFont="1" applyFill="1" applyBorder="1" applyAlignment="1" applyProtection="1">
      <alignment horizontal="left" vertical="top" wrapText="1"/>
      <protection hidden="1"/>
    </xf>
    <xf numFmtId="49" fontId="4" fillId="0" borderId="10" xfId="61" applyNumberFormat="1" applyFont="1" applyBorder="1" applyAlignment="1">
      <alignment vertical="top"/>
      <protection/>
    </xf>
    <xf numFmtId="49" fontId="4" fillId="0" borderId="10" xfId="52" applyNumberFormat="1" applyFont="1" applyBorder="1" applyAlignment="1">
      <alignment horizontal="center" vertical="top"/>
      <protection/>
    </xf>
    <xf numFmtId="0" fontId="4" fillId="0" borderId="10" xfId="52" applyFont="1" applyBorder="1" applyAlignment="1" applyProtection="1">
      <alignment vertical="top"/>
      <protection hidden="1"/>
    </xf>
    <xf numFmtId="49" fontId="4" fillId="0" borderId="10" xfId="52" applyNumberFormat="1" applyFont="1" applyBorder="1" applyAlignment="1">
      <alignment vertical="top"/>
      <protection/>
    </xf>
    <xf numFmtId="0" fontId="4" fillId="0" borderId="0" xfId="52" applyFont="1" applyBorder="1" applyAlignment="1">
      <alignment horizontal="center" vertical="top"/>
      <protection/>
    </xf>
    <xf numFmtId="49" fontId="4" fillId="0" borderId="0" xfId="52" applyNumberFormat="1" applyFont="1" applyBorder="1" applyAlignment="1" applyProtection="1">
      <alignment horizontal="center" vertical="top"/>
      <protection hidden="1"/>
    </xf>
    <xf numFmtId="171" fontId="4" fillId="0" borderId="0" xfId="52" applyNumberFormat="1" applyFont="1" applyFill="1" applyBorder="1" applyAlignment="1" applyProtection="1">
      <alignment vertical="top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11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172" fontId="4" fillId="0" borderId="10" xfId="52" applyNumberFormat="1" applyFont="1" applyBorder="1" applyAlignment="1">
      <alignment vertical="top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/>
      <protection hidden="1"/>
    </xf>
    <xf numFmtId="172" fontId="6" fillId="0" borderId="10" xfId="52" applyNumberFormat="1" applyFont="1" applyFill="1" applyBorder="1" applyAlignment="1" applyProtection="1">
      <alignment horizontal="right" vertical="top"/>
      <protection hidden="1"/>
    </xf>
    <xf numFmtId="172" fontId="6" fillId="0" borderId="10" xfId="52" applyNumberFormat="1" applyFont="1" applyBorder="1" applyAlignment="1">
      <alignment vertical="top"/>
      <protection/>
    </xf>
    <xf numFmtId="49" fontId="4" fillId="0" borderId="10" xfId="61" applyNumberFormat="1" applyFont="1" applyBorder="1" applyAlignment="1">
      <alignment horizontal="center" vertical="top"/>
      <protection/>
    </xf>
    <xf numFmtId="171" fontId="4" fillId="0" borderId="10" xfId="52" applyNumberFormat="1" applyFont="1" applyFill="1" applyBorder="1" applyAlignment="1" applyProtection="1">
      <alignment vertical="top" wrapText="1"/>
      <protection hidden="1"/>
    </xf>
    <xf numFmtId="49" fontId="4" fillId="0" borderId="11" xfId="52" applyNumberFormat="1" applyFont="1" applyBorder="1" applyAlignment="1">
      <alignment horizontal="center" vertical="top"/>
      <protection/>
    </xf>
    <xf numFmtId="49" fontId="4" fillId="0" borderId="11" xfId="52" applyNumberFormat="1" applyFont="1" applyBorder="1" applyAlignment="1" applyProtection="1">
      <alignment horizontal="center" vertical="top"/>
      <protection hidden="1"/>
    </xf>
    <xf numFmtId="49" fontId="4" fillId="0" borderId="12" xfId="52" applyNumberFormat="1" applyFont="1" applyBorder="1" applyAlignment="1">
      <alignment horizontal="center" vertical="top"/>
      <protection/>
    </xf>
    <xf numFmtId="49" fontId="4" fillId="0" borderId="12" xfId="52" applyNumberFormat="1" applyFont="1" applyBorder="1" applyAlignment="1" applyProtection="1">
      <alignment horizontal="center" vertical="top"/>
      <protection hidden="1"/>
    </xf>
    <xf numFmtId="49" fontId="4" fillId="0" borderId="13" xfId="52" applyNumberFormat="1" applyFont="1" applyBorder="1" applyAlignment="1">
      <alignment horizontal="center" vertical="top"/>
      <protection/>
    </xf>
    <xf numFmtId="49" fontId="4" fillId="0" borderId="13" xfId="52" applyNumberFormat="1" applyFont="1" applyBorder="1" applyAlignment="1" applyProtection="1">
      <alignment horizontal="center" vertical="top"/>
      <protection hidden="1"/>
    </xf>
    <xf numFmtId="171" fontId="4" fillId="0" borderId="14" xfId="52" applyNumberFormat="1" applyFont="1" applyFill="1" applyBorder="1" applyAlignment="1" applyProtection="1">
      <alignment vertical="top" wrapText="1"/>
      <protection hidden="1"/>
    </xf>
    <xf numFmtId="0" fontId="4" fillId="0" borderId="11" xfId="52" applyFont="1" applyBorder="1" applyAlignment="1">
      <alignment horizontal="center" vertical="top"/>
      <protection/>
    </xf>
    <xf numFmtId="0" fontId="4" fillId="0" borderId="12" xfId="52" applyFont="1" applyBorder="1">
      <alignment/>
      <protection/>
    </xf>
    <xf numFmtId="0" fontId="4" fillId="0" borderId="12" xfId="52" applyFont="1" applyBorder="1" applyAlignment="1" applyProtection="1">
      <alignment vertical="top"/>
      <protection hidden="1"/>
    </xf>
    <xf numFmtId="171" fontId="4" fillId="0" borderId="14" xfId="52" applyNumberFormat="1" applyFont="1" applyFill="1" applyBorder="1" applyAlignment="1" applyProtection="1">
      <alignment horizontal="left" vertical="top" wrapText="1"/>
      <protection hidden="1"/>
    </xf>
    <xf numFmtId="0" fontId="4" fillId="0" borderId="13" xfId="52" applyFont="1" applyBorder="1" applyAlignment="1">
      <alignment horizontal="center" vertical="top"/>
      <protection/>
    </xf>
    <xf numFmtId="49" fontId="4" fillId="0" borderId="11" xfId="61" applyNumberFormat="1" applyFont="1" applyBorder="1" applyAlignment="1">
      <alignment vertical="top"/>
      <protection/>
    </xf>
    <xf numFmtId="49" fontId="4" fillId="0" borderId="13" xfId="61" applyNumberFormat="1" applyFont="1" applyBorder="1" applyAlignment="1">
      <alignment vertical="top"/>
      <protection/>
    </xf>
    <xf numFmtId="0" fontId="4" fillId="0" borderId="13" xfId="52" applyFont="1" applyBorder="1">
      <alignment/>
      <protection/>
    </xf>
    <xf numFmtId="0" fontId="4" fillId="0" borderId="13" xfId="52" applyFont="1" applyBorder="1" applyAlignment="1" applyProtection="1">
      <alignment vertical="top"/>
      <protection hidden="1"/>
    </xf>
    <xf numFmtId="0" fontId="4" fillId="0" borderId="11" xfId="52" applyNumberFormat="1" applyFont="1" applyBorder="1" applyAlignment="1" applyProtection="1">
      <alignment horizontal="center" vertical="top"/>
      <protection hidden="1"/>
    </xf>
    <xf numFmtId="0" fontId="4" fillId="0" borderId="12" xfId="52" applyFont="1" applyBorder="1" applyAlignment="1">
      <alignment horizontal="center" vertical="top"/>
      <protection/>
    </xf>
    <xf numFmtId="0" fontId="4" fillId="0" borderId="11" xfId="52" applyFont="1" applyBorder="1" applyAlignment="1" applyProtection="1">
      <alignment vertical="top"/>
      <protection hidden="1"/>
    </xf>
    <xf numFmtId="49" fontId="4" fillId="0" borderId="11" xfId="52" applyNumberFormat="1" applyFont="1" applyBorder="1" applyAlignment="1">
      <alignment vertical="top"/>
      <protection/>
    </xf>
    <xf numFmtId="0" fontId="4" fillId="0" borderId="11" xfId="52" applyFont="1" applyBorder="1">
      <alignment/>
      <protection/>
    </xf>
    <xf numFmtId="0" fontId="4" fillId="0" borderId="12" xfId="52" applyFont="1" applyBorder="1" applyAlignment="1">
      <alignment/>
      <protection/>
    </xf>
    <xf numFmtId="0" fontId="4" fillId="0" borderId="13" xfId="52" applyFont="1" applyBorder="1" applyAlignment="1">
      <alignment/>
      <protection/>
    </xf>
    <xf numFmtId="0" fontId="4" fillId="0" borderId="15" xfId="52" applyFont="1" applyBorder="1" applyAlignment="1">
      <alignment/>
      <protection/>
    </xf>
    <xf numFmtId="167" fontId="4" fillId="0" borderId="14" xfId="52" applyNumberFormat="1" applyFont="1" applyFill="1" applyBorder="1" applyAlignment="1" applyProtection="1">
      <alignment vertical="top" wrapText="1"/>
      <protection hidden="1"/>
    </xf>
    <xf numFmtId="0" fontId="4" fillId="0" borderId="16" xfId="52" applyFont="1" applyBorder="1" applyAlignment="1">
      <alignment/>
      <protection/>
    </xf>
    <xf numFmtId="171" fontId="4" fillId="0" borderId="11" xfId="52" applyNumberFormat="1" applyFont="1" applyFill="1" applyBorder="1" applyAlignment="1" applyProtection="1">
      <alignment vertical="top" wrapText="1"/>
      <protection hidden="1"/>
    </xf>
    <xf numFmtId="171" fontId="4" fillId="0" borderId="13" xfId="52" applyNumberFormat="1" applyFont="1" applyFill="1" applyBorder="1" applyAlignment="1" applyProtection="1">
      <alignment vertical="top" wrapText="1"/>
      <protection hidden="1"/>
    </xf>
    <xf numFmtId="171" fontId="4" fillId="0" borderId="12" xfId="52" applyNumberFormat="1" applyFont="1" applyFill="1" applyBorder="1" applyAlignment="1" applyProtection="1">
      <alignment vertical="top" wrapText="1"/>
      <protection hidden="1"/>
    </xf>
    <xf numFmtId="0" fontId="4" fillId="0" borderId="16" xfId="52" applyFont="1" applyBorder="1" applyAlignment="1" applyProtection="1">
      <alignment vertical="top"/>
      <protection hidden="1"/>
    </xf>
    <xf numFmtId="49" fontId="4" fillId="0" borderId="15" xfId="52" applyNumberFormat="1" applyFont="1" applyBorder="1" applyAlignment="1" applyProtection="1">
      <alignment horizontal="center" vertical="top"/>
      <protection hidden="1"/>
    </xf>
    <xf numFmtId="49" fontId="4" fillId="0" borderId="12" xfId="52" applyNumberFormat="1" applyFont="1" applyBorder="1" applyAlignment="1" applyProtection="1">
      <alignment vertical="top"/>
      <protection hidden="1"/>
    </xf>
    <xf numFmtId="0" fontId="4" fillId="0" borderId="15" xfId="52" applyFont="1" applyBorder="1" applyAlignment="1" applyProtection="1">
      <alignment vertical="top"/>
      <protection hidden="1"/>
    </xf>
    <xf numFmtId="49" fontId="4" fillId="0" borderId="17" xfId="52" applyNumberFormat="1" applyFont="1" applyBorder="1" applyAlignment="1" applyProtection="1">
      <alignment horizontal="center" vertical="top"/>
      <protection hidden="1"/>
    </xf>
    <xf numFmtId="167" fontId="4" fillId="0" borderId="14" xfId="59" applyNumberFormat="1" applyFont="1" applyFill="1" applyBorder="1" applyAlignment="1" applyProtection="1">
      <alignment vertical="top" wrapText="1"/>
      <protection hidden="1"/>
    </xf>
    <xf numFmtId="0" fontId="4" fillId="0" borderId="18" xfId="52" applyFont="1" applyBorder="1" applyAlignment="1" applyProtection="1">
      <alignment horizontal="center" vertical="top" wrapText="1"/>
      <protection hidden="1"/>
    </xf>
    <xf numFmtId="0" fontId="4" fillId="0" borderId="19" xfId="52" applyFont="1" applyBorder="1" applyAlignment="1" applyProtection="1">
      <alignment horizontal="center" vertical="top" wrapText="1"/>
      <protection hidden="1"/>
    </xf>
    <xf numFmtId="0" fontId="4" fillId="0" borderId="14" xfId="52" applyFont="1" applyBorder="1" applyAlignment="1" applyProtection="1">
      <alignment horizontal="center" vertical="top" wrapText="1"/>
      <protection hidden="1"/>
    </xf>
    <xf numFmtId="0" fontId="4" fillId="0" borderId="10" xfId="56" applyNumberFormat="1" applyFont="1" applyFill="1" applyBorder="1" applyAlignment="1" applyProtection="1">
      <alignment horizontal="center" vertical="top" wrapText="1"/>
      <protection hidden="1"/>
    </xf>
    <xf numFmtId="171" fontId="4" fillId="0" borderId="10" xfId="52" applyNumberFormat="1" applyFont="1" applyFill="1" applyBorder="1" applyAlignment="1" applyProtection="1">
      <alignment horizontal="left" vertical="top" wrapText="1"/>
      <protection hidden="1"/>
    </xf>
    <xf numFmtId="171" fontId="4" fillId="0" borderId="20" xfId="52" applyNumberFormat="1" applyFont="1" applyFill="1" applyBorder="1" applyAlignment="1" applyProtection="1">
      <alignment horizontal="left" vertical="top" wrapText="1"/>
      <protection hidden="1"/>
    </xf>
    <xf numFmtId="171" fontId="4" fillId="0" borderId="21" xfId="52" applyNumberFormat="1" applyFont="1" applyFill="1" applyBorder="1" applyAlignment="1" applyProtection="1">
      <alignment horizontal="left" vertical="top" wrapText="1"/>
      <protection hidden="1"/>
    </xf>
    <xf numFmtId="171" fontId="4" fillId="0" borderId="22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1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3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2" xfId="52" applyNumberFormat="1" applyFont="1" applyFill="1" applyBorder="1" applyAlignment="1" applyProtection="1">
      <alignment horizontal="left" vertical="top" wrapText="1"/>
      <protection hidden="1"/>
    </xf>
    <xf numFmtId="0" fontId="4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9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0" xfId="52" applyFont="1" applyBorder="1" applyAlignment="1" applyProtection="1">
      <alignment horizontal="center" vertical="top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/>
      <protection hidden="1"/>
    </xf>
    <xf numFmtId="171" fontId="4" fillId="0" borderId="14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1" xfId="52" applyNumberFormat="1" applyFont="1" applyFill="1" applyBorder="1" applyAlignment="1" applyProtection="1">
      <alignment horizontal="center" vertical="top" wrapText="1"/>
      <protection hidden="1"/>
    </xf>
    <xf numFmtId="171" fontId="4" fillId="0" borderId="13" xfId="52" applyNumberFormat="1" applyFont="1" applyFill="1" applyBorder="1" applyAlignment="1" applyProtection="1">
      <alignment horizontal="center" vertical="top" wrapText="1"/>
      <protection hidden="1"/>
    </xf>
    <xf numFmtId="171" fontId="4" fillId="0" borderId="12" xfId="52" applyNumberFormat="1" applyFont="1" applyFill="1" applyBorder="1" applyAlignment="1" applyProtection="1">
      <alignment horizontal="center" vertical="top" wrapText="1"/>
      <protection hidden="1"/>
    </xf>
    <xf numFmtId="0" fontId="5" fillId="0" borderId="0" xfId="63" applyNumberFormat="1" applyFont="1" applyFill="1" applyAlignment="1" applyProtection="1">
      <alignment horizontal="center"/>
      <protection hidden="1"/>
    </xf>
    <xf numFmtId="0" fontId="5" fillId="0" borderId="0" xfId="63" applyFont="1" applyFill="1" applyAlignment="1" applyProtection="1">
      <alignment horizontal="center" vertical="top" wrapText="1"/>
      <protection hidden="1"/>
    </xf>
    <xf numFmtId="0" fontId="4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4" fillId="0" borderId="12" xfId="56" applyNumberFormat="1" applyFont="1" applyFill="1" applyBorder="1" applyAlignment="1" applyProtection="1">
      <alignment horizontal="center" vertical="top" wrapText="1"/>
      <protection hidden="1"/>
    </xf>
    <xf numFmtId="0" fontId="5" fillId="0" borderId="0" xfId="63" applyFont="1" applyFill="1" applyAlignment="1" applyProtection="1">
      <alignment horizontal="center" wrapText="1"/>
      <protection hidden="1"/>
    </xf>
    <xf numFmtId="0" fontId="4" fillId="0" borderId="10" xfId="52" applyFont="1" applyBorder="1" applyAlignment="1">
      <alignment horizontal="left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2" xfId="54"/>
    <cellStyle name="Обычный 2 2 10" xfId="55"/>
    <cellStyle name="Обычный 2 2 2 2" xfId="56"/>
    <cellStyle name="Обычный 2 2 3" xfId="57"/>
    <cellStyle name="Обычный 2 2 4" xfId="58"/>
    <cellStyle name="Обычный 2 2 5" xfId="59"/>
    <cellStyle name="Обычный 2 3" xfId="60"/>
    <cellStyle name="Обычный 2 4" xfId="61"/>
    <cellStyle name="Обычный 2 46" xfId="62"/>
    <cellStyle name="Обычный 2 47" xfId="63"/>
    <cellStyle name="Обычный 2 48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44"/>
  <sheetViews>
    <sheetView showGridLines="0" tabSelected="1" zoomScalePageLayoutView="0" workbookViewId="0" topLeftCell="A1">
      <pane xSplit="4" ySplit="11" topLeftCell="E66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H71" sqref="H71"/>
    </sheetView>
  </sheetViews>
  <sheetFormatPr defaultColWidth="9.140625" defaultRowHeight="15"/>
  <cols>
    <col min="1" max="1" width="5.140625" style="2" customWidth="1"/>
    <col min="2" max="2" width="4.421875" style="2" customWidth="1"/>
    <col min="3" max="3" width="37.7109375" style="2" customWidth="1"/>
    <col min="4" max="4" width="27.421875" style="2" customWidth="1"/>
    <col min="5" max="5" width="12.28125" style="2" customWidth="1"/>
    <col min="6" max="8" width="11.7109375" style="2" customWidth="1"/>
    <col min="9" max="9" width="12.00390625" style="2" customWidth="1"/>
    <col min="10" max="10" width="11.57421875" style="2" customWidth="1"/>
    <col min="11" max="11" width="8.7109375" style="2" customWidth="1"/>
    <col min="12" max="12" width="9.57421875" style="2" customWidth="1"/>
    <col min="13" max="13" width="9.8515625" style="2" customWidth="1"/>
    <col min="14" max="42" width="7.8515625" style="2" customWidth="1"/>
    <col min="43" max="16384" width="9.140625" style="2" customWidth="1"/>
  </cols>
  <sheetData>
    <row r="1" spans="1:13" s="10" customFormat="1" ht="19.5" customHeight="1">
      <c r="A1" s="93" t="s">
        <v>36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s="10" customFormat="1" ht="19.5" customHeight="1">
      <c r="A2" s="94" t="s">
        <v>37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10" customFormat="1" ht="20.25" customHeight="1">
      <c r="A3" s="94" t="s">
        <v>38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s="10" customFormat="1" ht="19.5" customHeight="1">
      <c r="A4" s="97" t="s">
        <v>184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2:12" ht="15" customHeight="1">
      <c r="B5" s="1"/>
      <c r="C5" s="1"/>
      <c r="D5" s="1"/>
      <c r="E5" s="1"/>
      <c r="F5" s="1"/>
      <c r="G5" s="1"/>
      <c r="H5" s="1"/>
      <c r="I5" s="1"/>
      <c r="J5" s="3"/>
      <c r="K5" s="3"/>
      <c r="L5" s="3"/>
    </row>
    <row r="6" spans="2:12" ht="15" customHeight="1">
      <c r="B6" s="1"/>
      <c r="C6" s="1"/>
      <c r="D6" s="1"/>
      <c r="E6" s="1"/>
      <c r="F6" s="1"/>
      <c r="G6" s="1"/>
      <c r="H6" s="1"/>
      <c r="I6" s="1"/>
      <c r="J6" s="3"/>
      <c r="K6" s="3"/>
      <c r="L6" s="3"/>
    </row>
    <row r="7" spans="1:13" ht="31.5" customHeight="1">
      <c r="A7" s="87" t="s">
        <v>16</v>
      </c>
      <c r="B7" s="87" t="s">
        <v>17</v>
      </c>
      <c r="C7" s="76" t="s">
        <v>46</v>
      </c>
      <c r="D7" s="76" t="s">
        <v>15</v>
      </c>
      <c r="E7" s="84" t="s">
        <v>179</v>
      </c>
      <c r="F7" s="86"/>
      <c r="G7" s="85"/>
      <c r="H7" s="84" t="s">
        <v>185</v>
      </c>
      <c r="I7" s="86"/>
      <c r="J7" s="85"/>
      <c r="K7" s="73" t="s">
        <v>34</v>
      </c>
      <c r="L7" s="74"/>
      <c r="M7" s="75"/>
    </row>
    <row r="8" spans="1:13" ht="30.75" customHeight="1">
      <c r="A8" s="87"/>
      <c r="B8" s="87"/>
      <c r="C8" s="76"/>
      <c r="D8" s="76"/>
      <c r="E8" s="95" t="s">
        <v>164</v>
      </c>
      <c r="F8" s="84" t="s">
        <v>165</v>
      </c>
      <c r="G8" s="85"/>
      <c r="H8" s="95" t="s">
        <v>164</v>
      </c>
      <c r="I8" s="84" t="s">
        <v>165</v>
      </c>
      <c r="J8" s="85"/>
      <c r="K8" s="95" t="s">
        <v>164</v>
      </c>
      <c r="L8" s="84" t="s">
        <v>165</v>
      </c>
      <c r="M8" s="85"/>
    </row>
    <row r="9" spans="1:13" ht="30" customHeight="1">
      <c r="A9" s="87"/>
      <c r="B9" s="87"/>
      <c r="C9" s="76"/>
      <c r="D9" s="76"/>
      <c r="E9" s="96"/>
      <c r="F9" s="13" t="s">
        <v>166</v>
      </c>
      <c r="G9" s="13" t="s">
        <v>167</v>
      </c>
      <c r="H9" s="96"/>
      <c r="I9" s="13" t="s">
        <v>166</v>
      </c>
      <c r="J9" s="13" t="s">
        <v>167</v>
      </c>
      <c r="K9" s="96"/>
      <c r="L9" s="13" t="s">
        <v>166</v>
      </c>
      <c r="M9" s="13" t="s">
        <v>167</v>
      </c>
    </row>
    <row r="10" spans="1:13" s="6" customFormat="1" ht="14.25" customHeight="1">
      <c r="A10" s="32">
        <v>1</v>
      </c>
      <c r="B10" s="33">
        <v>2</v>
      </c>
      <c r="C10" s="30">
        <v>3</v>
      </c>
      <c r="D10" s="30">
        <v>4</v>
      </c>
      <c r="E10" s="28">
        <v>5</v>
      </c>
      <c r="F10" s="28">
        <v>6</v>
      </c>
      <c r="G10" s="28">
        <v>7</v>
      </c>
      <c r="H10" s="28">
        <v>8</v>
      </c>
      <c r="I10" s="30">
        <v>9</v>
      </c>
      <c r="J10" s="28">
        <v>10</v>
      </c>
      <c r="K10" s="28">
        <v>11</v>
      </c>
      <c r="L10" s="28">
        <v>12</v>
      </c>
      <c r="M10" s="29">
        <v>13</v>
      </c>
    </row>
    <row r="11" spans="1:13" ht="16.5" customHeight="1">
      <c r="A11" s="88" t="s">
        <v>35</v>
      </c>
      <c r="B11" s="88"/>
      <c r="C11" s="88"/>
      <c r="D11" s="88"/>
      <c r="E11" s="34">
        <f aca="true" t="shared" si="0" ref="E11:J11">E13+E19+E27+E29+E35+E48+E58+E64+E68+E78+E88+E90+E92+E97+E111+E117+E119+E124+E133+E137+E139</f>
        <v>3776315.4</v>
      </c>
      <c r="F11" s="34">
        <f t="shared" si="0"/>
        <v>1921794.2000000002</v>
      </c>
      <c r="G11" s="34">
        <f t="shared" si="0"/>
        <v>1854521.1999999997</v>
      </c>
      <c r="H11" s="34">
        <f t="shared" si="0"/>
        <v>1580606.4</v>
      </c>
      <c r="I11" s="34">
        <f t="shared" si="0"/>
        <v>918301.1000000001</v>
      </c>
      <c r="J11" s="34">
        <f t="shared" si="0"/>
        <v>662305.2999999998</v>
      </c>
      <c r="K11" s="34">
        <f aca="true" t="shared" si="1" ref="K11:M13">H11/E11*100</f>
        <v>41.8557835502829</v>
      </c>
      <c r="L11" s="34">
        <f t="shared" si="1"/>
        <v>47.78352957876551</v>
      </c>
      <c r="M11" s="35">
        <f t="shared" si="1"/>
        <v>35.713007756395555</v>
      </c>
    </row>
    <row r="12" spans="1:13" ht="16.5" customHeight="1">
      <c r="A12" s="98" t="s">
        <v>168</v>
      </c>
      <c r="B12" s="98"/>
      <c r="C12" s="98"/>
      <c r="D12" s="98"/>
      <c r="E12" s="34"/>
      <c r="F12" s="34"/>
      <c r="G12" s="34"/>
      <c r="H12" s="34"/>
      <c r="I12" s="34"/>
      <c r="J12" s="34"/>
      <c r="K12" s="34"/>
      <c r="L12" s="34"/>
      <c r="M12" s="35"/>
    </row>
    <row r="13" spans="1:13" ht="45.75" customHeight="1">
      <c r="A13" s="9">
        <v>1</v>
      </c>
      <c r="B13" s="36" t="s">
        <v>18</v>
      </c>
      <c r="C13" s="77" t="s">
        <v>151</v>
      </c>
      <c r="D13" s="77"/>
      <c r="E13" s="12">
        <f aca="true" t="shared" si="2" ref="E13:J13">E14+E17+E18</f>
        <v>2118401.1</v>
      </c>
      <c r="F13" s="12">
        <f t="shared" si="2"/>
        <v>1361015</v>
      </c>
      <c r="G13" s="12">
        <f t="shared" si="2"/>
        <v>757386.1</v>
      </c>
      <c r="H13" s="12">
        <f t="shared" si="2"/>
        <v>875042.9</v>
      </c>
      <c r="I13" s="12">
        <f t="shared" si="2"/>
        <v>635833</v>
      </c>
      <c r="J13" s="12">
        <f t="shared" si="2"/>
        <v>239209.9</v>
      </c>
      <c r="K13" s="11">
        <f t="shared" si="1"/>
        <v>41.30676197250842</v>
      </c>
      <c r="L13" s="11">
        <f t="shared" si="1"/>
        <v>46.71756005628153</v>
      </c>
      <c r="M13" s="31">
        <f t="shared" si="1"/>
        <v>31.583613694521194</v>
      </c>
    </row>
    <row r="14" spans="1:13" ht="16.5" customHeight="1">
      <c r="A14" s="38" t="s">
        <v>47</v>
      </c>
      <c r="B14" s="50"/>
      <c r="C14" s="89" t="s">
        <v>45</v>
      </c>
      <c r="D14" s="4" t="s">
        <v>19</v>
      </c>
      <c r="E14" s="12">
        <f aca="true" t="shared" si="3" ref="E14:J14">SUM(E15:E16)</f>
        <v>2100850.2</v>
      </c>
      <c r="F14" s="12">
        <f t="shared" si="3"/>
        <v>1361015</v>
      </c>
      <c r="G14" s="12">
        <f t="shared" si="3"/>
        <v>739835.2</v>
      </c>
      <c r="H14" s="12">
        <f t="shared" si="3"/>
        <v>871284.6</v>
      </c>
      <c r="I14" s="12">
        <f t="shared" si="3"/>
        <v>635833</v>
      </c>
      <c r="J14" s="12">
        <f t="shared" si="3"/>
        <v>235451.6</v>
      </c>
      <c r="K14" s="11">
        <f>H14/E14*100</f>
        <v>41.47295223619466</v>
      </c>
      <c r="L14" s="11">
        <f>I14/F14*100</f>
        <v>46.71756005628153</v>
      </c>
      <c r="M14" s="31">
        <f>J14/G14*100</f>
        <v>31.824871268628474</v>
      </c>
    </row>
    <row r="15" spans="1:13" ht="31.5" customHeight="1">
      <c r="A15" s="52"/>
      <c r="B15" s="51"/>
      <c r="C15" s="89"/>
      <c r="D15" s="5" t="s">
        <v>0</v>
      </c>
      <c r="E15" s="12">
        <f>F15+G15</f>
        <v>5000</v>
      </c>
      <c r="F15" s="12">
        <v>0</v>
      </c>
      <c r="G15" s="12">
        <v>5000</v>
      </c>
      <c r="H15" s="12">
        <f>I15+J15</f>
        <v>0</v>
      </c>
      <c r="I15" s="12">
        <v>0</v>
      </c>
      <c r="J15" s="11">
        <v>0</v>
      </c>
      <c r="K15" s="11">
        <f aca="true" t="shared" si="4" ref="K15:K46">H15/E15*100</f>
        <v>0</v>
      </c>
      <c r="L15" s="11">
        <v>0</v>
      </c>
      <c r="M15" s="31">
        <f aca="true" t="shared" si="5" ref="M15:M50">J15/G15*100</f>
        <v>0</v>
      </c>
    </row>
    <row r="16" spans="1:13" ht="16.5" customHeight="1">
      <c r="A16" s="52"/>
      <c r="B16" s="51"/>
      <c r="C16" s="89"/>
      <c r="D16" s="5" t="s">
        <v>2</v>
      </c>
      <c r="E16" s="12">
        <f>F16+G16</f>
        <v>2095850.2</v>
      </c>
      <c r="F16" s="12">
        <v>1361015</v>
      </c>
      <c r="G16" s="12">
        <v>734835.2</v>
      </c>
      <c r="H16" s="12">
        <f>I16+J16</f>
        <v>871284.6</v>
      </c>
      <c r="I16" s="12">
        <v>635833</v>
      </c>
      <c r="J16" s="11">
        <v>235451.6</v>
      </c>
      <c r="K16" s="11">
        <f t="shared" si="4"/>
        <v>41.5718928766951</v>
      </c>
      <c r="L16" s="11">
        <f>I16/F16*100</f>
        <v>46.71756005628153</v>
      </c>
      <c r="M16" s="31">
        <f t="shared" si="5"/>
        <v>32.04141554460102</v>
      </c>
    </row>
    <row r="17" spans="1:13" ht="31.5">
      <c r="A17" s="22" t="s">
        <v>49</v>
      </c>
      <c r="B17" s="21"/>
      <c r="C17" s="20" t="s">
        <v>48</v>
      </c>
      <c r="D17" s="5" t="s">
        <v>2</v>
      </c>
      <c r="E17" s="12">
        <f>F17+G17</f>
        <v>8076.3</v>
      </c>
      <c r="F17" s="12">
        <v>0</v>
      </c>
      <c r="G17" s="12">
        <v>8076.3</v>
      </c>
      <c r="H17" s="12">
        <f>I17+J17</f>
        <v>0</v>
      </c>
      <c r="I17" s="12">
        <v>0</v>
      </c>
      <c r="J17" s="11">
        <v>0</v>
      </c>
      <c r="K17" s="11">
        <f t="shared" si="4"/>
        <v>0</v>
      </c>
      <c r="L17" s="11">
        <v>0</v>
      </c>
      <c r="M17" s="31">
        <f t="shared" si="5"/>
        <v>0</v>
      </c>
    </row>
    <row r="18" spans="1:13" ht="15.75" customHeight="1">
      <c r="A18" s="22" t="s">
        <v>50</v>
      </c>
      <c r="B18" s="21"/>
      <c r="C18" s="20" t="s">
        <v>51</v>
      </c>
      <c r="D18" s="5" t="s">
        <v>2</v>
      </c>
      <c r="E18" s="12">
        <f>F18+G18</f>
        <v>9474.6</v>
      </c>
      <c r="F18" s="12">
        <v>0</v>
      </c>
      <c r="G18" s="12">
        <v>9474.6</v>
      </c>
      <c r="H18" s="12">
        <f>I18+J18</f>
        <v>3758.3</v>
      </c>
      <c r="I18" s="12">
        <v>0</v>
      </c>
      <c r="J18" s="11">
        <v>3758.3</v>
      </c>
      <c r="K18" s="11">
        <f t="shared" si="4"/>
        <v>39.66710995714859</v>
      </c>
      <c r="L18" s="11">
        <v>0</v>
      </c>
      <c r="M18" s="31">
        <f t="shared" si="5"/>
        <v>39.66710995714859</v>
      </c>
    </row>
    <row r="19" spans="1:13" ht="15.75" customHeight="1">
      <c r="A19" s="45">
        <v>2</v>
      </c>
      <c r="B19" s="54">
        <v>2</v>
      </c>
      <c r="C19" s="89" t="s">
        <v>169</v>
      </c>
      <c r="D19" s="77"/>
      <c r="E19" s="12">
        <f aca="true" t="shared" si="6" ref="E19:J19">E20+E21+E22+E23+E24+E25+E26</f>
        <v>120894.3</v>
      </c>
      <c r="F19" s="12">
        <f t="shared" si="6"/>
        <v>108088.6</v>
      </c>
      <c r="G19" s="12">
        <f t="shared" si="6"/>
        <v>12805.7</v>
      </c>
      <c r="H19" s="12">
        <f t="shared" si="6"/>
        <v>64563.7</v>
      </c>
      <c r="I19" s="12">
        <f t="shared" si="6"/>
        <v>61546.9</v>
      </c>
      <c r="J19" s="12">
        <f t="shared" si="6"/>
        <v>3016.8</v>
      </c>
      <c r="K19" s="11">
        <f t="shared" si="4"/>
        <v>53.40508196002624</v>
      </c>
      <c r="L19" s="11">
        <f>I19/F19*100</f>
        <v>56.94115753187663</v>
      </c>
      <c r="M19" s="31">
        <f t="shared" si="5"/>
        <v>23.558259212694345</v>
      </c>
    </row>
    <row r="20" spans="1:13" ht="30.75" customHeight="1">
      <c r="A20" s="52"/>
      <c r="B20" s="70"/>
      <c r="C20" s="64" t="s">
        <v>51</v>
      </c>
      <c r="D20" s="62" t="s">
        <v>163</v>
      </c>
      <c r="E20" s="12">
        <f aca="true" t="shared" si="7" ref="E20:E26">F20+G20</f>
        <v>20</v>
      </c>
      <c r="F20" s="12">
        <v>0</v>
      </c>
      <c r="G20" s="12">
        <v>20</v>
      </c>
      <c r="H20" s="12">
        <f aca="true" t="shared" si="8" ref="H20:H26">I20+J20</f>
        <v>0</v>
      </c>
      <c r="I20" s="12">
        <v>0</v>
      </c>
      <c r="J20" s="11">
        <v>0</v>
      </c>
      <c r="K20" s="11">
        <f t="shared" si="4"/>
        <v>0</v>
      </c>
      <c r="L20" s="11">
        <v>0</v>
      </c>
      <c r="M20" s="31">
        <f t="shared" si="5"/>
        <v>0</v>
      </c>
    </row>
    <row r="21" spans="1:13" ht="16.5" customHeight="1">
      <c r="A21" s="52"/>
      <c r="B21" s="70"/>
      <c r="C21" s="65"/>
      <c r="D21" s="62" t="s">
        <v>2</v>
      </c>
      <c r="E21" s="12">
        <f t="shared" si="7"/>
        <v>5712.2</v>
      </c>
      <c r="F21" s="12">
        <v>0</v>
      </c>
      <c r="G21" s="12">
        <v>5712.2</v>
      </c>
      <c r="H21" s="12">
        <f t="shared" si="8"/>
        <v>1653.9</v>
      </c>
      <c r="I21" s="12">
        <v>0</v>
      </c>
      <c r="J21" s="11">
        <v>1653.9</v>
      </c>
      <c r="K21" s="11">
        <f t="shared" si="4"/>
        <v>28.953818143622424</v>
      </c>
      <c r="L21" s="11">
        <v>0</v>
      </c>
      <c r="M21" s="31">
        <f t="shared" si="5"/>
        <v>28.953818143622424</v>
      </c>
    </row>
    <row r="22" spans="1:13" ht="15.75">
      <c r="A22" s="52"/>
      <c r="B22" s="70"/>
      <c r="C22" s="65"/>
      <c r="D22" s="62" t="s">
        <v>3</v>
      </c>
      <c r="E22" s="12">
        <f t="shared" si="7"/>
        <v>1100</v>
      </c>
      <c r="F22" s="12">
        <v>0</v>
      </c>
      <c r="G22" s="12">
        <v>1100</v>
      </c>
      <c r="H22" s="12">
        <f t="shared" si="8"/>
        <v>88</v>
      </c>
      <c r="I22" s="12">
        <v>0</v>
      </c>
      <c r="J22" s="11">
        <v>88</v>
      </c>
      <c r="K22" s="11">
        <f t="shared" si="4"/>
        <v>8</v>
      </c>
      <c r="L22" s="11">
        <v>0</v>
      </c>
      <c r="M22" s="31">
        <f t="shared" si="5"/>
        <v>8</v>
      </c>
    </row>
    <row r="23" spans="1:13" ht="31.5">
      <c r="A23" s="52"/>
      <c r="B23" s="70"/>
      <c r="C23" s="65"/>
      <c r="D23" s="62" t="s">
        <v>4</v>
      </c>
      <c r="E23" s="12">
        <f t="shared" si="7"/>
        <v>1970</v>
      </c>
      <c r="F23" s="12">
        <v>0</v>
      </c>
      <c r="G23" s="12">
        <v>1970</v>
      </c>
      <c r="H23" s="12">
        <f t="shared" si="8"/>
        <v>447.9</v>
      </c>
      <c r="I23" s="12">
        <v>0</v>
      </c>
      <c r="J23" s="11">
        <v>447.9</v>
      </c>
      <c r="K23" s="11">
        <f t="shared" si="4"/>
        <v>22.736040609137053</v>
      </c>
      <c r="L23" s="11">
        <v>0</v>
      </c>
      <c r="M23" s="31">
        <f t="shared" si="5"/>
        <v>22.736040609137053</v>
      </c>
    </row>
    <row r="24" spans="1:13" ht="31.5" customHeight="1">
      <c r="A24" s="52"/>
      <c r="B24" s="70"/>
      <c r="C24" s="65"/>
      <c r="D24" s="62" t="s">
        <v>1</v>
      </c>
      <c r="E24" s="12">
        <f t="shared" si="7"/>
        <v>230</v>
      </c>
      <c r="F24" s="12">
        <v>0</v>
      </c>
      <c r="G24" s="12">
        <v>230</v>
      </c>
      <c r="H24" s="12">
        <f t="shared" si="8"/>
        <v>40.4</v>
      </c>
      <c r="I24" s="12">
        <v>0</v>
      </c>
      <c r="J24" s="11">
        <v>40.4</v>
      </c>
      <c r="K24" s="11">
        <f t="shared" si="4"/>
        <v>17.565217391304348</v>
      </c>
      <c r="L24" s="11">
        <v>0</v>
      </c>
      <c r="M24" s="31">
        <f t="shared" si="5"/>
        <v>17.565217391304348</v>
      </c>
    </row>
    <row r="25" spans="1:13" ht="30.75" customHeight="1">
      <c r="A25" s="52"/>
      <c r="B25" s="70"/>
      <c r="C25" s="65"/>
      <c r="D25" s="62" t="s">
        <v>5</v>
      </c>
      <c r="E25" s="12">
        <f t="shared" si="7"/>
        <v>108853.6</v>
      </c>
      <c r="F25" s="12">
        <v>108088.6</v>
      </c>
      <c r="G25" s="12">
        <v>765</v>
      </c>
      <c r="H25" s="12">
        <f t="shared" si="8"/>
        <v>61546.9</v>
      </c>
      <c r="I25" s="12">
        <v>61546.9</v>
      </c>
      <c r="J25" s="11">
        <v>0</v>
      </c>
      <c r="K25" s="11">
        <f t="shared" si="4"/>
        <v>56.54098716073699</v>
      </c>
      <c r="L25" s="11">
        <f>I25/F25*100</f>
        <v>56.94115753187663</v>
      </c>
      <c r="M25" s="31">
        <f t="shared" si="5"/>
        <v>0</v>
      </c>
    </row>
    <row r="26" spans="1:13" ht="30.75" customHeight="1">
      <c r="A26" s="52"/>
      <c r="B26" s="70"/>
      <c r="C26" s="66"/>
      <c r="D26" s="62" t="s">
        <v>6</v>
      </c>
      <c r="E26" s="12">
        <f t="shared" si="7"/>
        <v>3008.5</v>
      </c>
      <c r="F26" s="12">
        <v>0</v>
      </c>
      <c r="G26" s="12">
        <v>3008.5</v>
      </c>
      <c r="H26" s="12">
        <f t="shared" si="8"/>
        <v>786.6</v>
      </c>
      <c r="I26" s="12">
        <v>0</v>
      </c>
      <c r="J26" s="11">
        <v>786.6</v>
      </c>
      <c r="K26" s="11">
        <f t="shared" si="4"/>
        <v>26.1459198936347</v>
      </c>
      <c r="L26" s="11">
        <v>0</v>
      </c>
      <c r="M26" s="31">
        <f t="shared" si="5"/>
        <v>26.1459198936347</v>
      </c>
    </row>
    <row r="27" spans="1:13" ht="30.75" customHeight="1">
      <c r="A27" s="45">
        <v>3</v>
      </c>
      <c r="B27" s="39" t="s">
        <v>20</v>
      </c>
      <c r="C27" s="89" t="s">
        <v>170</v>
      </c>
      <c r="D27" s="77"/>
      <c r="E27" s="12">
        <f aca="true" t="shared" si="9" ref="E27:J27">E28</f>
        <v>36079.3</v>
      </c>
      <c r="F27" s="12">
        <f t="shared" si="9"/>
        <v>0</v>
      </c>
      <c r="G27" s="12">
        <f t="shared" si="9"/>
        <v>36079.3</v>
      </c>
      <c r="H27" s="12">
        <f t="shared" si="9"/>
        <v>17010.1</v>
      </c>
      <c r="I27" s="12">
        <f t="shared" si="9"/>
        <v>0</v>
      </c>
      <c r="J27" s="12">
        <f t="shared" si="9"/>
        <v>17010.1</v>
      </c>
      <c r="K27" s="11">
        <f t="shared" si="4"/>
        <v>47.14642468118838</v>
      </c>
      <c r="L27" s="11">
        <v>0</v>
      </c>
      <c r="M27" s="31">
        <f t="shared" si="5"/>
        <v>47.14642468118838</v>
      </c>
    </row>
    <row r="28" spans="1:13" ht="31.5" customHeight="1">
      <c r="A28" s="55"/>
      <c r="B28" s="41"/>
      <c r="C28" s="44" t="s">
        <v>51</v>
      </c>
      <c r="D28" s="5" t="s">
        <v>7</v>
      </c>
      <c r="E28" s="12">
        <f>F28+G28</f>
        <v>36079.3</v>
      </c>
      <c r="F28" s="12">
        <v>0</v>
      </c>
      <c r="G28" s="12">
        <v>36079.3</v>
      </c>
      <c r="H28" s="12">
        <f>I28+J28</f>
        <v>17010.1</v>
      </c>
      <c r="I28" s="12">
        <v>0</v>
      </c>
      <c r="J28" s="11">
        <v>17010.1</v>
      </c>
      <c r="K28" s="11">
        <f t="shared" si="4"/>
        <v>47.14642468118838</v>
      </c>
      <c r="L28" s="11">
        <v>0</v>
      </c>
      <c r="M28" s="31">
        <f t="shared" si="5"/>
        <v>47.14642468118838</v>
      </c>
    </row>
    <row r="29" spans="1:13" ht="30" customHeight="1">
      <c r="A29" s="9">
        <v>4</v>
      </c>
      <c r="B29" s="8" t="s">
        <v>21</v>
      </c>
      <c r="C29" s="77" t="s">
        <v>152</v>
      </c>
      <c r="D29" s="77"/>
      <c r="E29" s="12">
        <f aca="true" t="shared" si="10" ref="E29:J29">E30+E31+E32+E33+E34</f>
        <v>397822.1</v>
      </c>
      <c r="F29" s="12">
        <f t="shared" si="10"/>
        <v>53670.3</v>
      </c>
      <c r="G29" s="12">
        <f t="shared" si="10"/>
        <v>344151.8</v>
      </c>
      <c r="H29" s="12">
        <f t="shared" si="10"/>
        <v>186755.09999999998</v>
      </c>
      <c r="I29" s="12">
        <f t="shared" si="10"/>
        <v>26812.2</v>
      </c>
      <c r="J29" s="12">
        <f t="shared" si="10"/>
        <v>159942.9</v>
      </c>
      <c r="K29" s="11">
        <f t="shared" si="4"/>
        <v>46.94437538789323</v>
      </c>
      <c r="L29" s="11">
        <f>I29/F29*100</f>
        <v>49.95723891984952</v>
      </c>
      <c r="M29" s="31">
        <f t="shared" si="5"/>
        <v>46.474520836444846</v>
      </c>
    </row>
    <row r="30" spans="1:13" ht="16.5" customHeight="1">
      <c r="A30" s="22" t="s">
        <v>52</v>
      </c>
      <c r="B30" s="8"/>
      <c r="C30" s="37" t="s">
        <v>53</v>
      </c>
      <c r="D30" s="5" t="s">
        <v>8</v>
      </c>
      <c r="E30" s="12">
        <f>F30+G30</f>
        <v>30884.4</v>
      </c>
      <c r="F30" s="12">
        <v>0</v>
      </c>
      <c r="G30" s="12">
        <v>30884.4</v>
      </c>
      <c r="H30" s="12">
        <f>I30+J30</f>
        <v>11406.8</v>
      </c>
      <c r="I30" s="12">
        <v>0</v>
      </c>
      <c r="J30" s="11">
        <v>11406.8</v>
      </c>
      <c r="K30" s="11">
        <f t="shared" si="4"/>
        <v>36.93385657484037</v>
      </c>
      <c r="L30" s="11">
        <v>0</v>
      </c>
      <c r="M30" s="31">
        <f t="shared" si="5"/>
        <v>36.93385657484037</v>
      </c>
    </row>
    <row r="31" spans="1:13" ht="47.25" customHeight="1">
      <c r="A31" s="22" t="s">
        <v>54</v>
      </c>
      <c r="B31" s="8"/>
      <c r="C31" s="37" t="s">
        <v>55</v>
      </c>
      <c r="D31" s="5" t="s">
        <v>8</v>
      </c>
      <c r="E31" s="12">
        <f>F31+G31</f>
        <v>13564.4</v>
      </c>
      <c r="F31" s="12">
        <v>0</v>
      </c>
      <c r="G31" s="12">
        <v>13564.4</v>
      </c>
      <c r="H31" s="12">
        <f>I31+J31</f>
        <v>2590.4</v>
      </c>
      <c r="I31" s="12">
        <v>0</v>
      </c>
      <c r="J31" s="11">
        <v>2590.4</v>
      </c>
      <c r="K31" s="11">
        <f t="shared" si="4"/>
        <v>19.097048155465778</v>
      </c>
      <c r="L31" s="11">
        <v>0</v>
      </c>
      <c r="M31" s="31">
        <f t="shared" si="5"/>
        <v>19.097048155465778</v>
      </c>
    </row>
    <row r="32" spans="1:13" ht="32.25" customHeight="1">
      <c r="A32" s="22" t="s">
        <v>56</v>
      </c>
      <c r="B32" s="8"/>
      <c r="C32" s="37" t="s">
        <v>58</v>
      </c>
      <c r="D32" s="5" t="s">
        <v>8</v>
      </c>
      <c r="E32" s="12">
        <f>F32+G32</f>
        <v>38146</v>
      </c>
      <c r="F32" s="12">
        <v>0</v>
      </c>
      <c r="G32" s="12">
        <v>38146</v>
      </c>
      <c r="H32" s="12">
        <f>I32+J32</f>
        <v>19153.6</v>
      </c>
      <c r="I32" s="12">
        <v>0</v>
      </c>
      <c r="J32" s="11">
        <v>19153.6</v>
      </c>
      <c r="K32" s="11">
        <f t="shared" si="4"/>
        <v>50.2112934514759</v>
      </c>
      <c r="L32" s="11">
        <v>0</v>
      </c>
      <c r="M32" s="31">
        <f t="shared" si="5"/>
        <v>50.2112934514759</v>
      </c>
    </row>
    <row r="33" spans="1:13" ht="62.25" customHeight="1">
      <c r="A33" s="22" t="s">
        <v>57</v>
      </c>
      <c r="B33" s="8"/>
      <c r="C33" s="37" t="s">
        <v>59</v>
      </c>
      <c r="D33" s="5" t="s">
        <v>8</v>
      </c>
      <c r="E33" s="12">
        <f>F33+G33</f>
        <v>310924.2</v>
      </c>
      <c r="F33" s="12">
        <v>53670.3</v>
      </c>
      <c r="G33" s="12">
        <v>257253.9</v>
      </c>
      <c r="H33" s="12">
        <f>I33+J33</f>
        <v>151919</v>
      </c>
      <c r="I33" s="12">
        <v>26812.2</v>
      </c>
      <c r="J33" s="11">
        <v>125106.8</v>
      </c>
      <c r="K33" s="11">
        <f t="shared" si="4"/>
        <v>48.86046181030618</v>
      </c>
      <c r="L33" s="11">
        <f>I33/F33*100</f>
        <v>49.95723891984952</v>
      </c>
      <c r="M33" s="31">
        <f t="shared" si="5"/>
        <v>48.63164367964878</v>
      </c>
    </row>
    <row r="34" spans="1:13" ht="17.25" customHeight="1">
      <c r="A34" s="22" t="s">
        <v>60</v>
      </c>
      <c r="B34" s="8"/>
      <c r="C34" s="37" t="s">
        <v>51</v>
      </c>
      <c r="D34" s="5" t="s">
        <v>8</v>
      </c>
      <c r="E34" s="12">
        <f>F34+G34</f>
        <v>4303.1</v>
      </c>
      <c r="F34" s="12">
        <v>0</v>
      </c>
      <c r="G34" s="12">
        <v>4303.1</v>
      </c>
      <c r="H34" s="12">
        <f>I34+J34</f>
        <v>1685.3</v>
      </c>
      <c r="I34" s="12">
        <v>0</v>
      </c>
      <c r="J34" s="12">
        <v>1685.3</v>
      </c>
      <c r="K34" s="11">
        <f t="shared" si="4"/>
        <v>39.16478817596616</v>
      </c>
      <c r="L34" s="11">
        <v>0</v>
      </c>
      <c r="M34" s="31">
        <f t="shared" si="5"/>
        <v>39.16478817596616</v>
      </c>
    </row>
    <row r="35" spans="1:13" ht="47.25" customHeight="1">
      <c r="A35" s="9">
        <v>5</v>
      </c>
      <c r="B35" s="8" t="s">
        <v>22</v>
      </c>
      <c r="C35" s="77" t="s">
        <v>153</v>
      </c>
      <c r="D35" s="77"/>
      <c r="E35" s="12">
        <f aca="true" t="shared" si="11" ref="E35:J35">E36+E37+E40+E44+E47</f>
        <v>29764.5</v>
      </c>
      <c r="F35" s="12">
        <f t="shared" si="11"/>
        <v>1113.7</v>
      </c>
      <c r="G35" s="12">
        <f t="shared" si="11"/>
        <v>28650.800000000003</v>
      </c>
      <c r="H35" s="12">
        <f t="shared" si="11"/>
        <v>12766.5</v>
      </c>
      <c r="I35" s="12">
        <f t="shared" si="11"/>
        <v>0</v>
      </c>
      <c r="J35" s="12">
        <f t="shared" si="11"/>
        <v>12766.5</v>
      </c>
      <c r="K35" s="11">
        <f t="shared" si="4"/>
        <v>42.89169984377362</v>
      </c>
      <c r="L35" s="11">
        <v>0</v>
      </c>
      <c r="M35" s="31">
        <f t="shared" si="5"/>
        <v>44.55896519468915</v>
      </c>
    </row>
    <row r="36" spans="1:13" ht="111" customHeight="1">
      <c r="A36" s="22" t="s">
        <v>62</v>
      </c>
      <c r="B36" s="23"/>
      <c r="C36" s="20" t="s">
        <v>61</v>
      </c>
      <c r="D36" s="5" t="s">
        <v>163</v>
      </c>
      <c r="E36" s="12">
        <f>F36+G36</f>
        <v>3225</v>
      </c>
      <c r="F36" s="12">
        <v>0</v>
      </c>
      <c r="G36" s="12">
        <v>3225</v>
      </c>
      <c r="H36" s="12">
        <f>I36+J36</f>
        <v>1569.6</v>
      </c>
      <c r="I36" s="12">
        <v>0</v>
      </c>
      <c r="J36" s="11">
        <v>1569.6</v>
      </c>
      <c r="K36" s="11">
        <f t="shared" si="4"/>
        <v>48.669767441860465</v>
      </c>
      <c r="L36" s="11">
        <v>0</v>
      </c>
      <c r="M36" s="31">
        <f t="shared" si="5"/>
        <v>48.669767441860465</v>
      </c>
    </row>
    <row r="37" spans="1:13" ht="18" customHeight="1">
      <c r="A37" s="38" t="s">
        <v>63</v>
      </c>
      <c r="B37" s="56"/>
      <c r="C37" s="89" t="s">
        <v>64</v>
      </c>
      <c r="D37" s="4" t="s">
        <v>19</v>
      </c>
      <c r="E37" s="12">
        <f aca="true" t="shared" si="12" ref="E37:J37">SUM(E38:E39)</f>
        <v>9388.7</v>
      </c>
      <c r="F37" s="12">
        <f t="shared" si="12"/>
        <v>1113.7</v>
      </c>
      <c r="G37" s="12">
        <f t="shared" si="12"/>
        <v>8275</v>
      </c>
      <c r="H37" s="12">
        <f t="shared" si="12"/>
        <v>3358.8</v>
      </c>
      <c r="I37" s="12">
        <f t="shared" si="12"/>
        <v>0</v>
      </c>
      <c r="J37" s="12">
        <f t="shared" si="12"/>
        <v>3358.8</v>
      </c>
      <c r="K37" s="11">
        <f t="shared" si="4"/>
        <v>35.774920915568714</v>
      </c>
      <c r="L37" s="11">
        <v>0</v>
      </c>
      <c r="M37" s="31">
        <f t="shared" si="5"/>
        <v>40.589728096676744</v>
      </c>
    </row>
    <row r="38" spans="1:13" ht="32.25" customHeight="1">
      <c r="A38" s="52"/>
      <c r="B38" s="53"/>
      <c r="C38" s="89"/>
      <c r="D38" s="5" t="s">
        <v>163</v>
      </c>
      <c r="E38" s="12">
        <f>F38+G38</f>
        <v>7515</v>
      </c>
      <c r="F38" s="12">
        <v>0</v>
      </c>
      <c r="G38" s="12">
        <v>7515</v>
      </c>
      <c r="H38" s="12">
        <f>I38+J38</f>
        <v>2737</v>
      </c>
      <c r="I38" s="12">
        <v>0</v>
      </c>
      <c r="J38" s="11">
        <v>2737</v>
      </c>
      <c r="K38" s="11">
        <f t="shared" si="4"/>
        <v>36.42049234863606</v>
      </c>
      <c r="L38" s="11">
        <v>0</v>
      </c>
      <c r="M38" s="31">
        <f t="shared" si="5"/>
        <v>36.42049234863606</v>
      </c>
    </row>
    <row r="39" spans="1:13" ht="32.25" customHeight="1">
      <c r="A39" s="46"/>
      <c r="B39" s="47"/>
      <c r="C39" s="89"/>
      <c r="D39" s="5" t="s">
        <v>11</v>
      </c>
      <c r="E39" s="12">
        <f>F39+G39</f>
        <v>1873.7</v>
      </c>
      <c r="F39" s="12">
        <v>1113.7</v>
      </c>
      <c r="G39" s="12">
        <v>760</v>
      </c>
      <c r="H39" s="12">
        <f>I39+J39</f>
        <v>621.8</v>
      </c>
      <c r="I39" s="12">
        <v>0</v>
      </c>
      <c r="J39" s="11">
        <v>621.8</v>
      </c>
      <c r="K39" s="11">
        <f t="shared" si="4"/>
        <v>33.18567540161178</v>
      </c>
      <c r="L39" s="11">
        <v>0</v>
      </c>
      <c r="M39" s="31">
        <f t="shared" si="5"/>
        <v>81.8157894736842</v>
      </c>
    </row>
    <row r="40" spans="1:13" ht="15.75" customHeight="1">
      <c r="A40" s="38" t="s">
        <v>65</v>
      </c>
      <c r="B40" s="56"/>
      <c r="C40" s="89" t="s">
        <v>66</v>
      </c>
      <c r="D40" s="4" t="s">
        <v>19</v>
      </c>
      <c r="E40" s="12">
        <f aca="true" t="shared" si="13" ref="E40:J40">SUM(E41:E43)</f>
        <v>332.5</v>
      </c>
      <c r="F40" s="12">
        <f t="shared" si="13"/>
        <v>0</v>
      </c>
      <c r="G40" s="12">
        <f t="shared" si="13"/>
        <v>332.5</v>
      </c>
      <c r="H40" s="12">
        <f t="shared" si="13"/>
        <v>0</v>
      </c>
      <c r="I40" s="12">
        <f t="shared" si="13"/>
        <v>0</v>
      </c>
      <c r="J40" s="12">
        <f t="shared" si="13"/>
        <v>0</v>
      </c>
      <c r="K40" s="11">
        <f t="shared" si="4"/>
        <v>0</v>
      </c>
      <c r="L40" s="11">
        <v>0</v>
      </c>
      <c r="M40" s="31">
        <f t="shared" si="5"/>
        <v>0</v>
      </c>
    </row>
    <row r="41" spans="1:13" ht="31.5">
      <c r="A41" s="52"/>
      <c r="B41" s="53"/>
      <c r="C41" s="89"/>
      <c r="D41" s="5" t="s">
        <v>163</v>
      </c>
      <c r="E41" s="12">
        <f aca="true" t="shared" si="14" ref="E41:E47">F41+G41</f>
        <v>222.5</v>
      </c>
      <c r="F41" s="12">
        <v>0</v>
      </c>
      <c r="G41" s="12">
        <v>222.5</v>
      </c>
      <c r="H41" s="12">
        <f aca="true" t="shared" si="15" ref="H41:H47">I41+J41</f>
        <v>0</v>
      </c>
      <c r="I41" s="12">
        <v>0</v>
      </c>
      <c r="J41" s="11">
        <v>0</v>
      </c>
      <c r="K41" s="11">
        <f t="shared" si="4"/>
        <v>0</v>
      </c>
      <c r="L41" s="11">
        <v>0</v>
      </c>
      <c r="M41" s="31">
        <f t="shared" si="5"/>
        <v>0</v>
      </c>
    </row>
    <row r="42" spans="1:13" ht="15.75">
      <c r="A42" s="52"/>
      <c r="B42" s="53"/>
      <c r="C42" s="89"/>
      <c r="D42" s="5" t="s">
        <v>8</v>
      </c>
      <c r="E42" s="12">
        <f t="shared" si="14"/>
        <v>100</v>
      </c>
      <c r="F42" s="12">
        <v>0</v>
      </c>
      <c r="G42" s="12">
        <v>100</v>
      </c>
      <c r="H42" s="12">
        <f t="shared" si="15"/>
        <v>0</v>
      </c>
      <c r="I42" s="12">
        <v>0</v>
      </c>
      <c r="J42" s="11">
        <v>0</v>
      </c>
      <c r="K42" s="11">
        <f t="shared" si="4"/>
        <v>0</v>
      </c>
      <c r="L42" s="11">
        <v>0</v>
      </c>
      <c r="M42" s="31">
        <f t="shared" si="5"/>
        <v>0</v>
      </c>
    </row>
    <row r="43" spans="1:13" ht="31.5">
      <c r="A43" s="46"/>
      <c r="B43" s="47"/>
      <c r="C43" s="89"/>
      <c r="D43" s="5" t="s">
        <v>7</v>
      </c>
      <c r="E43" s="12">
        <f t="shared" si="14"/>
        <v>10</v>
      </c>
      <c r="F43" s="12">
        <v>0</v>
      </c>
      <c r="G43" s="12">
        <v>10</v>
      </c>
      <c r="H43" s="12">
        <f t="shared" si="15"/>
        <v>0</v>
      </c>
      <c r="I43" s="12">
        <v>0</v>
      </c>
      <c r="J43" s="11">
        <v>0</v>
      </c>
      <c r="K43" s="11">
        <f t="shared" si="4"/>
        <v>0</v>
      </c>
      <c r="L43" s="11">
        <v>0</v>
      </c>
      <c r="M43" s="31">
        <f t="shared" si="5"/>
        <v>0</v>
      </c>
    </row>
    <row r="44" spans="1:13" ht="16.5" customHeight="1">
      <c r="A44" s="42" t="s">
        <v>67</v>
      </c>
      <c r="B44" s="53"/>
      <c r="C44" s="89" t="s">
        <v>68</v>
      </c>
      <c r="D44" s="4" t="s">
        <v>19</v>
      </c>
      <c r="E44" s="12">
        <f aca="true" t="shared" si="16" ref="E44:J44">SUM(E45:E46)</f>
        <v>2055.6</v>
      </c>
      <c r="F44" s="12">
        <f t="shared" si="16"/>
        <v>0</v>
      </c>
      <c r="G44" s="12">
        <f t="shared" si="16"/>
        <v>2055.6</v>
      </c>
      <c r="H44" s="12">
        <f t="shared" si="16"/>
        <v>883.8000000000001</v>
      </c>
      <c r="I44" s="12">
        <f t="shared" si="16"/>
        <v>0</v>
      </c>
      <c r="J44" s="12">
        <f t="shared" si="16"/>
        <v>883.8000000000001</v>
      </c>
      <c r="K44" s="11">
        <f t="shared" si="4"/>
        <v>42.99474605954467</v>
      </c>
      <c r="L44" s="11">
        <v>0</v>
      </c>
      <c r="M44" s="31">
        <f t="shared" si="5"/>
        <v>42.99474605954467</v>
      </c>
    </row>
    <row r="45" spans="1:13" ht="30" customHeight="1">
      <c r="A45" s="52"/>
      <c r="B45" s="53"/>
      <c r="C45" s="89"/>
      <c r="D45" s="5" t="s">
        <v>163</v>
      </c>
      <c r="E45" s="12">
        <f t="shared" si="14"/>
        <v>1267.6</v>
      </c>
      <c r="F45" s="12">
        <v>0</v>
      </c>
      <c r="G45" s="12">
        <v>1267.6</v>
      </c>
      <c r="H45" s="12">
        <f t="shared" si="15"/>
        <v>514.7</v>
      </c>
      <c r="I45" s="12">
        <v>0</v>
      </c>
      <c r="J45" s="11">
        <v>514.7</v>
      </c>
      <c r="K45" s="11">
        <f t="shared" si="4"/>
        <v>40.60429157462922</v>
      </c>
      <c r="L45" s="11">
        <v>0</v>
      </c>
      <c r="M45" s="31">
        <f t="shared" si="5"/>
        <v>40.60429157462922</v>
      </c>
    </row>
    <row r="46" spans="1:13" ht="45.75" customHeight="1">
      <c r="A46" s="46"/>
      <c r="B46" s="47"/>
      <c r="C46" s="89"/>
      <c r="D46" s="5" t="s">
        <v>12</v>
      </c>
      <c r="E46" s="12">
        <f t="shared" si="14"/>
        <v>788</v>
      </c>
      <c r="F46" s="12">
        <v>0</v>
      </c>
      <c r="G46" s="12">
        <v>788</v>
      </c>
      <c r="H46" s="12">
        <f t="shared" si="15"/>
        <v>369.1</v>
      </c>
      <c r="I46" s="12">
        <v>0</v>
      </c>
      <c r="J46" s="11">
        <v>369.1</v>
      </c>
      <c r="K46" s="11">
        <f t="shared" si="4"/>
        <v>46.840101522842644</v>
      </c>
      <c r="L46" s="11">
        <v>0</v>
      </c>
      <c r="M46" s="31">
        <f t="shared" si="5"/>
        <v>46.840101522842644</v>
      </c>
    </row>
    <row r="47" spans="1:13" ht="125.25" customHeight="1">
      <c r="A47" s="22" t="s">
        <v>69</v>
      </c>
      <c r="B47" s="23"/>
      <c r="C47" s="20" t="s">
        <v>70</v>
      </c>
      <c r="D47" s="5" t="s">
        <v>163</v>
      </c>
      <c r="E47" s="12">
        <f t="shared" si="14"/>
        <v>14762.7</v>
      </c>
      <c r="F47" s="12">
        <v>0</v>
      </c>
      <c r="G47" s="12">
        <v>14762.7</v>
      </c>
      <c r="H47" s="12">
        <f t="shared" si="15"/>
        <v>6954.3</v>
      </c>
      <c r="I47" s="12">
        <v>0</v>
      </c>
      <c r="J47" s="11">
        <v>6954.3</v>
      </c>
      <c r="K47" s="11">
        <f aca="true" t="shared" si="17" ref="K47:K79">H47/E47*100</f>
        <v>47.1072364811315</v>
      </c>
      <c r="L47" s="11">
        <v>0</v>
      </c>
      <c r="M47" s="31">
        <f t="shared" si="5"/>
        <v>47.1072364811315</v>
      </c>
    </row>
    <row r="48" spans="1:13" ht="46.5" customHeight="1">
      <c r="A48" s="9">
        <v>6</v>
      </c>
      <c r="B48" s="8" t="s">
        <v>23</v>
      </c>
      <c r="C48" s="77" t="s">
        <v>154</v>
      </c>
      <c r="D48" s="77"/>
      <c r="E48" s="12">
        <f aca="true" t="shared" si="18" ref="E48:J48">E49+E52+E53+E57</f>
        <v>40338</v>
      </c>
      <c r="F48" s="12">
        <f t="shared" si="18"/>
        <v>437.5</v>
      </c>
      <c r="G48" s="12">
        <f t="shared" si="18"/>
        <v>39900.5</v>
      </c>
      <c r="H48" s="12">
        <f t="shared" si="18"/>
        <v>15508.1</v>
      </c>
      <c r="I48" s="12">
        <f t="shared" si="18"/>
        <v>0</v>
      </c>
      <c r="J48" s="12">
        <f t="shared" si="18"/>
        <v>15508.1</v>
      </c>
      <c r="K48" s="11">
        <f t="shared" si="17"/>
        <v>38.44538648420844</v>
      </c>
      <c r="L48" s="11">
        <f>I48/F48*100</f>
        <v>0</v>
      </c>
      <c r="M48" s="31">
        <f t="shared" si="5"/>
        <v>38.866931492086565</v>
      </c>
    </row>
    <row r="49" spans="1:13" ht="17.25" customHeight="1">
      <c r="A49" s="38" t="s">
        <v>71</v>
      </c>
      <c r="B49" s="39"/>
      <c r="C49" s="81" t="s">
        <v>72</v>
      </c>
      <c r="D49" s="4" t="s">
        <v>19</v>
      </c>
      <c r="E49" s="12">
        <f>SUM(F49:G49)</f>
        <v>26313.3</v>
      </c>
      <c r="F49" s="12">
        <f>SUM(F50:F51)</f>
        <v>437.5</v>
      </c>
      <c r="G49" s="12">
        <f>SUM(G50:G51)</f>
        <v>25875.8</v>
      </c>
      <c r="H49" s="12">
        <f>SUM(I49:J49)</f>
        <v>12251.5</v>
      </c>
      <c r="I49" s="12">
        <f>SUM(I50:I51)</f>
        <v>0</v>
      </c>
      <c r="J49" s="12">
        <f>SUM(J50:J51)</f>
        <v>12251.5</v>
      </c>
      <c r="K49" s="11">
        <f t="shared" si="17"/>
        <v>46.560104585893825</v>
      </c>
      <c r="L49" s="11">
        <f>I49/F49*100</f>
        <v>0</v>
      </c>
      <c r="M49" s="31">
        <f t="shared" si="5"/>
        <v>47.34732839177919</v>
      </c>
    </row>
    <row r="50" spans="1:13" ht="31.5" customHeight="1">
      <c r="A50" s="42"/>
      <c r="B50" s="43"/>
      <c r="C50" s="82"/>
      <c r="D50" s="5" t="s">
        <v>1</v>
      </c>
      <c r="E50" s="12">
        <f>SUM(F50:G50)</f>
        <v>25954</v>
      </c>
      <c r="F50" s="12">
        <v>78.2</v>
      </c>
      <c r="G50" s="12">
        <v>25875.8</v>
      </c>
      <c r="H50" s="12">
        <f>SUM(I50:J50)</f>
        <v>12251.5</v>
      </c>
      <c r="I50" s="12">
        <v>0</v>
      </c>
      <c r="J50" s="11">
        <v>12251.5</v>
      </c>
      <c r="K50" s="11">
        <f t="shared" si="17"/>
        <v>47.20466980041612</v>
      </c>
      <c r="L50" s="11">
        <f>I50/F50*100</f>
        <v>0</v>
      </c>
      <c r="M50" s="31">
        <f t="shared" si="5"/>
        <v>47.34732839177919</v>
      </c>
    </row>
    <row r="51" spans="1:13" ht="16.5" customHeight="1">
      <c r="A51" s="40"/>
      <c r="B51" s="41"/>
      <c r="C51" s="83"/>
      <c r="D51" s="62" t="s">
        <v>2</v>
      </c>
      <c r="E51" s="12">
        <f>SUM(F51:G51)</f>
        <v>359.3</v>
      </c>
      <c r="F51" s="12">
        <v>359.3</v>
      </c>
      <c r="G51" s="12">
        <v>0</v>
      </c>
      <c r="H51" s="12">
        <f>SUM(I51:J51)</f>
        <v>0</v>
      </c>
      <c r="I51" s="12">
        <v>0</v>
      </c>
      <c r="J51" s="11">
        <v>0</v>
      </c>
      <c r="K51" s="11">
        <f t="shared" si="17"/>
        <v>0</v>
      </c>
      <c r="L51" s="11">
        <f>I51/F51*100</f>
        <v>0</v>
      </c>
      <c r="M51" s="31">
        <v>0</v>
      </c>
    </row>
    <row r="52" spans="1:13" ht="47.25" customHeight="1">
      <c r="A52" s="22" t="s">
        <v>73</v>
      </c>
      <c r="B52" s="8"/>
      <c r="C52" s="20" t="s">
        <v>74</v>
      </c>
      <c r="D52" s="5" t="s">
        <v>1</v>
      </c>
      <c r="E52" s="12">
        <f>F52+G52</f>
        <v>2000</v>
      </c>
      <c r="F52" s="12">
        <v>0</v>
      </c>
      <c r="G52" s="12">
        <v>2000</v>
      </c>
      <c r="H52" s="12">
        <f>SUM(I52:J52)</f>
        <v>1068.2</v>
      </c>
      <c r="I52" s="12">
        <v>0</v>
      </c>
      <c r="J52" s="11">
        <v>1068.2</v>
      </c>
      <c r="K52" s="11">
        <f t="shared" si="17"/>
        <v>53.410000000000004</v>
      </c>
      <c r="L52" s="11">
        <v>0</v>
      </c>
      <c r="M52" s="31">
        <f aca="true" t="shared" si="19" ref="M52:M79">J52/G52*100</f>
        <v>53.410000000000004</v>
      </c>
    </row>
    <row r="53" spans="1:13" ht="16.5" customHeight="1">
      <c r="A53" s="38" t="s">
        <v>75</v>
      </c>
      <c r="B53" s="39"/>
      <c r="C53" s="78" t="s">
        <v>76</v>
      </c>
      <c r="D53" s="4" t="s">
        <v>19</v>
      </c>
      <c r="E53" s="12">
        <f aca="true" t="shared" si="20" ref="E53:J53">SUM(E54:E56)</f>
        <v>8839</v>
      </c>
      <c r="F53" s="12">
        <f t="shared" si="20"/>
        <v>0</v>
      </c>
      <c r="G53" s="12">
        <f t="shared" si="20"/>
        <v>8839</v>
      </c>
      <c r="H53" s="12">
        <f t="shared" si="20"/>
        <v>800</v>
      </c>
      <c r="I53" s="12">
        <f t="shared" si="20"/>
        <v>0</v>
      </c>
      <c r="J53" s="12">
        <f t="shared" si="20"/>
        <v>800</v>
      </c>
      <c r="K53" s="11">
        <f t="shared" si="17"/>
        <v>9.050797601538637</v>
      </c>
      <c r="L53" s="11">
        <v>0</v>
      </c>
      <c r="M53" s="31">
        <f t="shared" si="19"/>
        <v>9.050797601538637</v>
      </c>
    </row>
    <row r="54" spans="1:13" ht="33" customHeight="1">
      <c r="A54" s="42"/>
      <c r="B54" s="43"/>
      <c r="C54" s="79"/>
      <c r="D54" s="5" t="s">
        <v>9</v>
      </c>
      <c r="E54" s="12">
        <f>F54+G54</f>
        <v>1839</v>
      </c>
      <c r="F54" s="12">
        <v>0</v>
      </c>
      <c r="G54" s="12">
        <v>1839</v>
      </c>
      <c r="H54" s="12">
        <f>SUM(I54:J54)</f>
        <v>800</v>
      </c>
      <c r="I54" s="12">
        <v>0</v>
      </c>
      <c r="J54" s="11">
        <v>800</v>
      </c>
      <c r="K54" s="11">
        <f t="shared" si="17"/>
        <v>43.50190320826536</v>
      </c>
      <c r="L54" s="11">
        <v>0</v>
      </c>
      <c r="M54" s="31">
        <f t="shared" si="19"/>
        <v>43.50190320826536</v>
      </c>
    </row>
    <row r="55" spans="1:13" ht="15.75" customHeight="1">
      <c r="A55" s="42"/>
      <c r="B55" s="43"/>
      <c r="C55" s="79"/>
      <c r="D55" s="62" t="s">
        <v>2</v>
      </c>
      <c r="E55" s="12">
        <f>F55+G55</f>
        <v>5000</v>
      </c>
      <c r="F55" s="12">
        <v>0</v>
      </c>
      <c r="G55" s="12">
        <v>5000</v>
      </c>
      <c r="H55" s="12">
        <f>SUM(I55:J55)</f>
        <v>0</v>
      </c>
      <c r="I55" s="12">
        <v>0</v>
      </c>
      <c r="J55" s="11">
        <v>0</v>
      </c>
      <c r="K55" s="11">
        <f t="shared" si="17"/>
        <v>0</v>
      </c>
      <c r="L55" s="11">
        <v>0</v>
      </c>
      <c r="M55" s="31">
        <f>J55/G55*100</f>
        <v>0</v>
      </c>
    </row>
    <row r="56" spans="1:13" ht="33.75" customHeight="1">
      <c r="A56" s="40"/>
      <c r="B56" s="41"/>
      <c r="C56" s="80"/>
      <c r="D56" s="5" t="s">
        <v>1</v>
      </c>
      <c r="E56" s="12">
        <f>F56+G56</f>
        <v>2000</v>
      </c>
      <c r="F56" s="12">
        <v>0</v>
      </c>
      <c r="G56" s="12">
        <v>2000</v>
      </c>
      <c r="H56" s="12">
        <f>SUM(I56:J56)</f>
        <v>0</v>
      </c>
      <c r="I56" s="12">
        <v>0</v>
      </c>
      <c r="J56" s="11">
        <v>0</v>
      </c>
      <c r="K56" s="11">
        <f t="shared" si="17"/>
        <v>0</v>
      </c>
      <c r="L56" s="11">
        <v>0</v>
      </c>
      <c r="M56" s="31">
        <f t="shared" si="19"/>
        <v>0</v>
      </c>
    </row>
    <row r="57" spans="1:13" ht="31.5" customHeight="1">
      <c r="A57" s="22" t="s">
        <v>77</v>
      </c>
      <c r="B57" s="8"/>
      <c r="C57" s="20" t="s">
        <v>51</v>
      </c>
      <c r="D57" s="5" t="s">
        <v>1</v>
      </c>
      <c r="E57" s="12">
        <f>F57+G57</f>
        <v>3185.7</v>
      </c>
      <c r="F57" s="12">
        <v>0</v>
      </c>
      <c r="G57" s="12">
        <v>3185.7</v>
      </c>
      <c r="H57" s="12">
        <f>SUM(I57:J57)</f>
        <v>1388.4</v>
      </c>
      <c r="I57" s="12">
        <v>0</v>
      </c>
      <c r="J57" s="11">
        <v>1388.4</v>
      </c>
      <c r="K57" s="11">
        <f t="shared" si="17"/>
        <v>43.58225821640456</v>
      </c>
      <c r="L57" s="11">
        <v>0</v>
      </c>
      <c r="M57" s="31">
        <f t="shared" si="19"/>
        <v>43.58225821640456</v>
      </c>
    </row>
    <row r="58" spans="1:13" ht="47.25" customHeight="1">
      <c r="A58" s="9">
        <v>7</v>
      </c>
      <c r="B58" s="8" t="s">
        <v>24</v>
      </c>
      <c r="C58" s="77" t="s">
        <v>155</v>
      </c>
      <c r="D58" s="77"/>
      <c r="E58" s="12">
        <f aca="true" t="shared" si="21" ref="E58:J58">E59+E60+E61</f>
        <v>12014</v>
      </c>
      <c r="F58" s="12">
        <f t="shared" si="21"/>
        <v>0</v>
      </c>
      <c r="G58" s="12">
        <f t="shared" si="21"/>
        <v>12014</v>
      </c>
      <c r="H58" s="12">
        <f t="shared" si="21"/>
        <v>1129.8</v>
      </c>
      <c r="I58" s="12">
        <f t="shared" si="21"/>
        <v>0</v>
      </c>
      <c r="J58" s="12">
        <f t="shared" si="21"/>
        <v>1129.8</v>
      </c>
      <c r="K58" s="11">
        <f t="shared" si="17"/>
        <v>9.404028633261195</v>
      </c>
      <c r="L58" s="11">
        <v>0</v>
      </c>
      <c r="M58" s="31">
        <f t="shared" si="19"/>
        <v>9.404028633261195</v>
      </c>
    </row>
    <row r="59" spans="1:13" ht="47.25" customHeight="1">
      <c r="A59" s="22" t="s">
        <v>78</v>
      </c>
      <c r="B59" s="8"/>
      <c r="C59" s="20" t="s">
        <v>79</v>
      </c>
      <c r="D59" s="5" t="s">
        <v>9</v>
      </c>
      <c r="E59" s="12">
        <f>F59+G59</f>
        <v>6608</v>
      </c>
      <c r="F59" s="12">
        <v>0</v>
      </c>
      <c r="G59" s="12">
        <v>6608</v>
      </c>
      <c r="H59" s="12">
        <f>I59+J59</f>
        <v>0</v>
      </c>
      <c r="I59" s="12">
        <v>0</v>
      </c>
      <c r="J59" s="12">
        <v>0</v>
      </c>
      <c r="K59" s="11">
        <f t="shared" si="17"/>
        <v>0</v>
      </c>
      <c r="L59" s="11">
        <v>0</v>
      </c>
      <c r="M59" s="31">
        <f t="shared" si="19"/>
        <v>0</v>
      </c>
    </row>
    <row r="60" spans="1:13" ht="48" customHeight="1">
      <c r="A60" s="22" t="s">
        <v>80</v>
      </c>
      <c r="B60" s="8"/>
      <c r="C60" s="20" t="s">
        <v>81</v>
      </c>
      <c r="D60" s="5" t="s">
        <v>9</v>
      </c>
      <c r="E60" s="12">
        <f>F60+G60</f>
        <v>3350</v>
      </c>
      <c r="F60" s="12">
        <v>0</v>
      </c>
      <c r="G60" s="12">
        <v>3350</v>
      </c>
      <c r="H60" s="12">
        <f>I60+J60</f>
        <v>0</v>
      </c>
      <c r="I60" s="12">
        <v>0</v>
      </c>
      <c r="J60" s="12">
        <v>0</v>
      </c>
      <c r="K60" s="11">
        <f t="shared" si="17"/>
        <v>0</v>
      </c>
      <c r="L60" s="11">
        <v>0</v>
      </c>
      <c r="M60" s="31">
        <f t="shared" si="19"/>
        <v>0</v>
      </c>
    </row>
    <row r="61" spans="1:13" ht="17.25" customHeight="1">
      <c r="A61" s="38" t="s">
        <v>82</v>
      </c>
      <c r="B61" s="71"/>
      <c r="C61" s="81" t="s">
        <v>83</v>
      </c>
      <c r="D61" s="72" t="s">
        <v>19</v>
      </c>
      <c r="E61" s="12">
        <f>SUM(F61:G61)</f>
        <v>2056</v>
      </c>
      <c r="F61" s="12">
        <f>SUM(F62:F63)</f>
        <v>0</v>
      </c>
      <c r="G61" s="12">
        <f>SUM(G62:G63)</f>
        <v>2056</v>
      </c>
      <c r="H61" s="12">
        <f>SUM(I61:J61)</f>
        <v>1129.8</v>
      </c>
      <c r="I61" s="12">
        <f>SUM(I62:I63)</f>
        <v>0</v>
      </c>
      <c r="J61" s="12">
        <f>SUM(J62:J63)</f>
        <v>1129.8</v>
      </c>
      <c r="K61" s="11">
        <f t="shared" si="17"/>
        <v>54.95136186770427</v>
      </c>
      <c r="L61" s="11">
        <v>0</v>
      </c>
      <c r="M61" s="31">
        <f t="shared" si="19"/>
        <v>54.95136186770427</v>
      </c>
    </row>
    <row r="62" spans="1:13" ht="47.25" customHeight="1">
      <c r="A62" s="42"/>
      <c r="B62" s="26"/>
      <c r="C62" s="82"/>
      <c r="D62" s="62" t="s">
        <v>12</v>
      </c>
      <c r="E62" s="12">
        <f>SUM(F62:G62)</f>
        <v>1000.8</v>
      </c>
      <c r="F62" s="12">
        <v>0</v>
      </c>
      <c r="G62" s="12">
        <v>1000.8</v>
      </c>
      <c r="H62" s="12">
        <f>SUM(I62:J62)</f>
        <v>615.9</v>
      </c>
      <c r="I62" s="12">
        <v>0</v>
      </c>
      <c r="J62" s="12">
        <v>615.9</v>
      </c>
      <c r="K62" s="11">
        <f t="shared" si="17"/>
        <v>61.54076738609113</v>
      </c>
      <c r="L62" s="11">
        <v>0</v>
      </c>
      <c r="M62" s="31">
        <f t="shared" si="19"/>
        <v>61.54076738609113</v>
      </c>
    </row>
    <row r="63" spans="1:13" ht="33.75" customHeight="1">
      <c r="A63" s="40"/>
      <c r="B63" s="26"/>
      <c r="C63" s="83"/>
      <c r="D63" s="62" t="s">
        <v>11</v>
      </c>
      <c r="E63" s="12">
        <f>SUM(F63:G63)</f>
        <v>1055.2</v>
      </c>
      <c r="F63" s="12">
        <v>0</v>
      </c>
      <c r="G63" s="12">
        <v>1055.2</v>
      </c>
      <c r="H63" s="12">
        <f>SUM(I63:J63)</f>
        <v>513.9</v>
      </c>
      <c r="I63" s="12">
        <v>0</v>
      </c>
      <c r="J63" s="12">
        <v>513.9</v>
      </c>
      <c r="K63" s="11">
        <f t="shared" si="17"/>
        <v>48.70166793025019</v>
      </c>
      <c r="L63" s="11">
        <v>0</v>
      </c>
      <c r="M63" s="31">
        <f t="shared" si="19"/>
        <v>48.70166793025019</v>
      </c>
    </row>
    <row r="64" spans="1:13" ht="46.5" customHeight="1">
      <c r="A64" s="9">
        <v>8</v>
      </c>
      <c r="B64" s="8" t="s">
        <v>25</v>
      </c>
      <c r="C64" s="77" t="s">
        <v>156</v>
      </c>
      <c r="D64" s="77"/>
      <c r="E64" s="12">
        <f aca="true" t="shared" si="22" ref="E64:J64">E65+E66+E67</f>
        <v>65388.4</v>
      </c>
      <c r="F64" s="12">
        <f t="shared" si="22"/>
        <v>0</v>
      </c>
      <c r="G64" s="12">
        <f t="shared" si="22"/>
        <v>65388.4</v>
      </c>
      <c r="H64" s="12">
        <f t="shared" si="22"/>
        <v>38963.5</v>
      </c>
      <c r="I64" s="12">
        <f t="shared" si="22"/>
        <v>0</v>
      </c>
      <c r="J64" s="12">
        <f t="shared" si="22"/>
        <v>38963.5</v>
      </c>
      <c r="K64" s="11">
        <f t="shared" si="17"/>
        <v>59.587786212845096</v>
      </c>
      <c r="L64" s="11">
        <v>0</v>
      </c>
      <c r="M64" s="31">
        <f t="shared" si="19"/>
        <v>59.587786212845096</v>
      </c>
    </row>
    <row r="65" spans="1:13" ht="62.25" customHeight="1">
      <c r="A65" s="38" t="s">
        <v>142</v>
      </c>
      <c r="B65" s="56"/>
      <c r="C65" s="64" t="s">
        <v>143</v>
      </c>
      <c r="D65" s="5" t="s">
        <v>9</v>
      </c>
      <c r="E65" s="12">
        <f>F65+G65</f>
        <v>5000</v>
      </c>
      <c r="F65" s="12">
        <v>0</v>
      </c>
      <c r="G65" s="12">
        <v>5000</v>
      </c>
      <c r="H65" s="12">
        <f>SUM(I65:J65)</f>
        <v>0</v>
      </c>
      <c r="I65" s="12">
        <v>0</v>
      </c>
      <c r="J65" s="12">
        <v>0</v>
      </c>
      <c r="K65" s="11">
        <f t="shared" si="17"/>
        <v>0</v>
      </c>
      <c r="L65" s="11">
        <v>0</v>
      </c>
      <c r="M65" s="31">
        <f t="shared" si="19"/>
        <v>0</v>
      </c>
    </row>
    <row r="66" spans="1:13" ht="30" customHeight="1">
      <c r="A66" s="22" t="s">
        <v>144</v>
      </c>
      <c r="B66" s="23"/>
      <c r="C66" s="20" t="s">
        <v>145</v>
      </c>
      <c r="D66" s="5" t="s">
        <v>9</v>
      </c>
      <c r="E66" s="12">
        <f>F66+G66</f>
        <v>3388.4</v>
      </c>
      <c r="F66" s="12">
        <v>0</v>
      </c>
      <c r="G66" s="12">
        <v>3388.4</v>
      </c>
      <c r="H66" s="12">
        <f>I66+J66</f>
        <v>612.4</v>
      </c>
      <c r="I66" s="12">
        <v>0</v>
      </c>
      <c r="J66" s="11">
        <v>612.4</v>
      </c>
      <c r="K66" s="11">
        <f t="shared" si="17"/>
        <v>18.07342698618817</v>
      </c>
      <c r="L66" s="11">
        <v>0</v>
      </c>
      <c r="M66" s="31">
        <f t="shared" si="19"/>
        <v>18.07342698618817</v>
      </c>
    </row>
    <row r="67" spans="1:13" ht="31.5" customHeight="1">
      <c r="A67" s="22" t="s">
        <v>146</v>
      </c>
      <c r="B67" s="23"/>
      <c r="C67" s="20" t="s">
        <v>147</v>
      </c>
      <c r="D67" s="5" t="s">
        <v>11</v>
      </c>
      <c r="E67" s="12">
        <f>F67+G67</f>
        <v>57000</v>
      </c>
      <c r="F67" s="12">
        <v>0</v>
      </c>
      <c r="G67" s="12">
        <v>57000</v>
      </c>
      <c r="H67" s="12">
        <f>I67+J67</f>
        <v>38351.1</v>
      </c>
      <c r="I67" s="12">
        <v>0</v>
      </c>
      <c r="J67" s="11">
        <v>38351.1</v>
      </c>
      <c r="K67" s="11">
        <f t="shared" si="17"/>
        <v>67.28263157894736</v>
      </c>
      <c r="L67" s="11">
        <v>0</v>
      </c>
      <c r="M67" s="31">
        <f t="shared" si="19"/>
        <v>67.28263157894736</v>
      </c>
    </row>
    <row r="68" spans="1:13" ht="46.5" customHeight="1">
      <c r="A68" s="9">
        <v>9</v>
      </c>
      <c r="B68" s="8" t="s">
        <v>42</v>
      </c>
      <c r="C68" s="77" t="s">
        <v>157</v>
      </c>
      <c r="D68" s="77"/>
      <c r="E68" s="12">
        <f aca="true" t="shared" si="23" ref="E68:J68">E69+E70+E71+E72+E73+E74+E75+E76+E77</f>
        <v>374997.1</v>
      </c>
      <c r="F68" s="12">
        <f t="shared" si="23"/>
        <v>35649.9</v>
      </c>
      <c r="G68" s="12">
        <f t="shared" si="23"/>
        <v>339347.19999999995</v>
      </c>
      <c r="H68" s="12">
        <f t="shared" si="23"/>
        <v>139898.89999999997</v>
      </c>
      <c r="I68" s="12">
        <f t="shared" si="23"/>
        <v>35649.8</v>
      </c>
      <c r="J68" s="12">
        <f t="shared" si="23"/>
        <v>104249.09999999998</v>
      </c>
      <c r="K68" s="11">
        <f t="shared" si="17"/>
        <v>37.30666183818487</v>
      </c>
      <c r="L68" s="31">
        <f>I68/F68*100</f>
        <v>99.99971949430434</v>
      </c>
      <c r="M68" s="31">
        <f t="shared" si="19"/>
        <v>30.72048332798974</v>
      </c>
    </row>
    <row r="69" spans="1:13" ht="30.75" customHeight="1">
      <c r="A69" s="22" t="s">
        <v>125</v>
      </c>
      <c r="B69" s="23"/>
      <c r="C69" s="20" t="s">
        <v>126</v>
      </c>
      <c r="D69" s="5" t="s">
        <v>11</v>
      </c>
      <c r="E69" s="12">
        <f aca="true" t="shared" si="24" ref="E69:E77">F69+G69</f>
        <v>118236.5</v>
      </c>
      <c r="F69" s="12">
        <v>31151.5</v>
      </c>
      <c r="G69" s="12">
        <v>87085</v>
      </c>
      <c r="H69" s="12">
        <f aca="true" t="shared" si="25" ref="H69:H77">I69+J69</f>
        <v>56172.600000000006</v>
      </c>
      <c r="I69" s="12">
        <v>31151.4</v>
      </c>
      <c r="J69" s="11">
        <v>25021.2</v>
      </c>
      <c r="K69" s="11">
        <f t="shared" si="17"/>
        <v>47.508679637844494</v>
      </c>
      <c r="L69" s="31">
        <f>I69/F69*100</f>
        <v>99.99967898817071</v>
      </c>
      <c r="M69" s="31">
        <f t="shared" si="19"/>
        <v>28.731928575529658</v>
      </c>
    </row>
    <row r="70" spans="1:13" ht="31.5" customHeight="1">
      <c r="A70" s="22" t="s">
        <v>127</v>
      </c>
      <c r="B70" s="23"/>
      <c r="C70" s="20" t="s">
        <v>128</v>
      </c>
      <c r="D70" s="5" t="s">
        <v>11</v>
      </c>
      <c r="E70" s="12">
        <f t="shared" si="24"/>
        <v>127700</v>
      </c>
      <c r="F70" s="12">
        <v>0</v>
      </c>
      <c r="G70" s="12">
        <v>127700</v>
      </c>
      <c r="H70" s="12">
        <f t="shared" si="25"/>
        <v>35612.7</v>
      </c>
      <c r="I70" s="12">
        <v>0</v>
      </c>
      <c r="J70" s="11">
        <v>35612.7</v>
      </c>
      <c r="K70" s="11">
        <f t="shared" si="17"/>
        <v>27.887783868441655</v>
      </c>
      <c r="L70" s="11">
        <v>0</v>
      </c>
      <c r="M70" s="31">
        <f t="shared" si="19"/>
        <v>27.887783868441655</v>
      </c>
    </row>
    <row r="71" spans="1:13" ht="30.75" customHeight="1">
      <c r="A71" s="22" t="s">
        <v>129</v>
      </c>
      <c r="B71" s="23"/>
      <c r="C71" s="20" t="s">
        <v>130</v>
      </c>
      <c r="D71" s="5" t="s">
        <v>11</v>
      </c>
      <c r="E71" s="12">
        <f t="shared" si="24"/>
        <v>40000</v>
      </c>
      <c r="F71" s="12">
        <v>0</v>
      </c>
      <c r="G71" s="12">
        <v>40000</v>
      </c>
      <c r="H71" s="12">
        <f t="shared" si="25"/>
        <v>5730</v>
      </c>
      <c r="I71" s="12">
        <v>0</v>
      </c>
      <c r="J71" s="11">
        <v>5730</v>
      </c>
      <c r="K71" s="11">
        <f t="shared" si="17"/>
        <v>14.325</v>
      </c>
      <c r="L71" s="11">
        <v>0</v>
      </c>
      <c r="M71" s="31">
        <f t="shared" si="19"/>
        <v>14.325</v>
      </c>
    </row>
    <row r="72" spans="1:13" ht="31.5" customHeight="1">
      <c r="A72" s="22" t="s">
        <v>131</v>
      </c>
      <c r="B72" s="23"/>
      <c r="C72" s="20" t="s">
        <v>132</v>
      </c>
      <c r="D72" s="5" t="s">
        <v>11</v>
      </c>
      <c r="E72" s="12">
        <f t="shared" si="24"/>
        <v>5500</v>
      </c>
      <c r="F72" s="12">
        <v>0</v>
      </c>
      <c r="G72" s="12">
        <v>5500</v>
      </c>
      <c r="H72" s="12">
        <f t="shared" si="25"/>
        <v>1004.4</v>
      </c>
      <c r="I72" s="12">
        <v>0</v>
      </c>
      <c r="J72" s="11">
        <v>1004.4</v>
      </c>
      <c r="K72" s="11">
        <f t="shared" si="17"/>
        <v>18.26181818181818</v>
      </c>
      <c r="L72" s="11">
        <v>0</v>
      </c>
      <c r="M72" s="31">
        <f t="shared" si="19"/>
        <v>18.26181818181818</v>
      </c>
    </row>
    <row r="73" spans="1:13" ht="34.5" customHeight="1">
      <c r="A73" s="38" t="s">
        <v>133</v>
      </c>
      <c r="B73" s="56"/>
      <c r="C73" s="64" t="s">
        <v>134</v>
      </c>
      <c r="D73" s="5" t="s">
        <v>11</v>
      </c>
      <c r="E73" s="12">
        <f>SUM(F73:G73)</f>
        <v>18477.5</v>
      </c>
      <c r="F73" s="12">
        <v>4498.4</v>
      </c>
      <c r="G73" s="12">
        <v>13979.1</v>
      </c>
      <c r="H73" s="12">
        <f t="shared" si="25"/>
        <v>8523.099999999999</v>
      </c>
      <c r="I73" s="12">
        <v>4498.4</v>
      </c>
      <c r="J73" s="12">
        <v>4024.7</v>
      </c>
      <c r="K73" s="11">
        <f t="shared" si="17"/>
        <v>46.126911108104444</v>
      </c>
      <c r="L73" s="11">
        <f>I73/F73*100</f>
        <v>100</v>
      </c>
      <c r="M73" s="31">
        <f t="shared" si="19"/>
        <v>28.79083775064203</v>
      </c>
    </row>
    <row r="74" spans="1:13" ht="32.25" customHeight="1">
      <c r="A74" s="22" t="s">
        <v>135</v>
      </c>
      <c r="B74" s="23"/>
      <c r="C74" s="20" t="s">
        <v>136</v>
      </c>
      <c r="D74" s="5" t="s">
        <v>11</v>
      </c>
      <c r="E74" s="12">
        <f t="shared" si="24"/>
        <v>7864</v>
      </c>
      <c r="F74" s="12">
        <v>0</v>
      </c>
      <c r="G74" s="12">
        <v>7864</v>
      </c>
      <c r="H74" s="12">
        <f t="shared" si="25"/>
        <v>2652.4</v>
      </c>
      <c r="I74" s="12">
        <v>0</v>
      </c>
      <c r="J74" s="11">
        <v>2652.4</v>
      </c>
      <c r="K74" s="11">
        <f t="shared" si="17"/>
        <v>33.728382502543234</v>
      </c>
      <c r="L74" s="11">
        <v>0</v>
      </c>
      <c r="M74" s="31">
        <f t="shared" si="19"/>
        <v>33.728382502543234</v>
      </c>
    </row>
    <row r="75" spans="1:13" ht="32.25" customHeight="1">
      <c r="A75" s="22" t="s">
        <v>137</v>
      </c>
      <c r="B75" s="23"/>
      <c r="C75" s="20" t="s">
        <v>138</v>
      </c>
      <c r="D75" s="5" t="s">
        <v>11</v>
      </c>
      <c r="E75" s="12">
        <f t="shared" si="24"/>
        <v>2000</v>
      </c>
      <c r="F75" s="12">
        <v>0</v>
      </c>
      <c r="G75" s="12">
        <v>2000</v>
      </c>
      <c r="H75" s="12">
        <f t="shared" si="25"/>
        <v>946.4</v>
      </c>
      <c r="I75" s="12">
        <v>0</v>
      </c>
      <c r="J75" s="11">
        <v>946.4</v>
      </c>
      <c r="K75" s="11">
        <f t="shared" si="17"/>
        <v>47.32</v>
      </c>
      <c r="L75" s="11">
        <v>0</v>
      </c>
      <c r="M75" s="31">
        <f t="shared" si="19"/>
        <v>47.32</v>
      </c>
    </row>
    <row r="76" spans="1:13" ht="61.5" customHeight="1">
      <c r="A76" s="22" t="s">
        <v>139</v>
      </c>
      <c r="B76" s="23"/>
      <c r="C76" s="20" t="s">
        <v>140</v>
      </c>
      <c r="D76" s="5" t="s">
        <v>163</v>
      </c>
      <c r="E76" s="12">
        <f t="shared" si="24"/>
        <v>961.8</v>
      </c>
      <c r="F76" s="12">
        <v>0</v>
      </c>
      <c r="G76" s="12">
        <v>961.8</v>
      </c>
      <c r="H76" s="12">
        <f t="shared" si="25"/>
        <v>486.7</v>
      </c>
      <c r="I76" s="12">
        <v>0</v>
      </c>
      <c r="J76" s="11">
        <v>486.7</v>
      </c>
      <c r="K76" s="11">
        <f t="shared" si="17"/>
        <v>50.60303597421502</v>
      </c>
      <c r="L76" s="11">
        <v>0</v>
      </c>
      <c r="M76" s="31">
        <f t="shared" si="19"/>
        <v>50.60303597421502</v>
      </c>
    </row>
    <row r="77" spans="1:13" ht="31.5" customHeight="1">
      <c r="A77" s="22" t="s">
        <v>141</v>
      </c>
      <c r="B77" s="23"/>
      <c r="C77" s="20" t="s">
        <v>51</v>
      </c>
      <c r="D77" s="5" t="s">
        <v>11</v>
      </c>
      <c r="E77" s="12">
        <f t="shared" si="24"/>
        <v>54257.3</v>
      </c>
      <c r="F77" s="12">
        <v>0</v>
      </c>
      <c r="G77" s="12">
        <v>54257.3</v>
      </c>
      <c r="H77" s="12">
        <f t="shared" si="25"/>
        <v>28770.6</v>
      </c>
      <c r="I77" s="12">
        <v>0</v>
      </c>
      <c r="J77" s="11">
        <v>28770.6</v>
      </c>
      <c r="K77" s="11">
        <f t="shared" si="17"/>
        <v>53.02622872866877</v>
      </c>
      <c r="L77" s="11">
        <v>0</v>
      </c>
      <c r="M77" s="31">
        <f t="shared" si="19"/>
        <v>53.02622872866877</v>
      </c>
    </row>
    <row r="78" spans="1:13" ht="47.25" customHeight="1">
      <c r="A78" s="9">
        <v>10</v>
      </c>
      <c r="B78" s="8" t="s">
        <v>26</v>
      </c>
      <c r="C78" s="77" t="s">
        <v>158</v>
      </c>
      <c r="D78" s="77"/>
      <c r="E78" s="12">
        <f aca="true" t="shared" si="26" ref="E78:J78">E79+E80+E81+E82+E83+E84</f>
        <v>113427.5</v>
      </c>
      <c r="F78" s="12">
        <f t="shared" si="26"/>
        <v>33662.799999999996</v>
      </c>
      <c r="G78" s="12">
        <f t="shared" si="26"/>
        <v>79764.70000000001</v>
      </c>
      <c r="H78" s="12">
        <f t="shared" si="26"/>
        <v>56843.5</v>
      </c>
      <c r="I78" s="12">
        <f t="shared" si="26"/>
        <v>33662.799999999996</v>
      </c>
      <c r="J78" s="12">
        <f t="shared" si="26"/>
        <v>23180.699999999997</v>
      </c>
      <c r="K78" s="11">
        <f t="shared" si="17"/>
        <v>50.11439024927817</v>
      </c>
      <c r="L78" s="11">
        <f>I78/F78*100</f>
        <v>100</v>
      </c>
      <c r="M78" s="11">
        <f t="shared" si="19"/>
        <v>29.06135170068965</v>
      </c>
    </row>
    <row r="79" spans="1:13" ht="30" customHeight="1">
      <c r="A79" s="24" t="s">
        <v>116</v>
      </c>
      <c r="B79" s="23"/>
      <c r="C79" s="20" t="s">
        <v>117</v>
      </c>
      <c r="D79" s="5" t="s">
        <v>9</v>
      </c>
      <c r="E79" s="12">
        <f aca="true" t="shared" si="27" ref="E79:E87">F79+G79</f>
        <v>45521.1</v>
      </c>
      <c r="F79" s="12">
        <v>28641.1</v>
      </c>
      <c r="G79" s="12">
        <v>16880</v>
      </c>
      <c r="H79" s="12">
        <f aca="true" t="shared" si="28" ref="H79:H87">I79+J79</f>
        <v>29535.899999999998</v>
      </c>
      <c r="I79" s="12">
        <v>28641.1</v>
      </c>
      <c r="J79" s="11">
        <v>894.8</v>
      </c>
      <c r="K79" s="11">
        <f t="shared" si="17"/>
        <v>64.88397688105077</v>
      </c>
      <c r="L79" s="11">
        <f>I79/F79*100</f>
        <v>100</v>
      </c>
      <c r="M79" s="31">
        <f t="shared" si="19"/>
        <v>5.300947867298578</v>
      </c>
    </row>
    <row r="80" spans="1:13" ht="30" customHeight="1">
      <c r="A80" s="24" t="s">
        <v>118</v>
      </c>
      <c r="B80" s="23"/>
      <c r="C80" s="20" t="s">
        <v>120</v>
      </c>
      <c r="D80" s="5" t="s">
        <v>163</v>
      </c>
      <c r="E80" s="12">
        <f t="shared" si="27"/>
        <v>1251</v>
      </c>
      <c r="F80" s="12">
        <v>0</v>
      </c>
      <c r="G80" s="12">
        <v>1251</v>
      </c>
      <c r="H80" s="12">
        <f t="shared" si="28"/>
        <v>0</v>
      </c>
      <c r="I80" s="12">
        <v>0</v>
      </c>
      <c r="J80" s="11">
        <v>0</v>
      </c>
      <c r="K80" s="11">
        <f aca="true" t="shared" si="29" ref="K80:K112">H80/E80*100</f>
        <v>0</v>
      </c>
      <c r="L80" s="11">
        <v>0</v>
      </c>
      <c r="M80" s="31">
        <f aca="true" t="shared" si="30" ref="M80:M139">J80/G80*100</f>
        <v>0</v>
      </c>
    </row>
    <row r="81" spans="1:13" ht="126.75" customHeight="1">
      <c r="A81" s="24" t="s">
        <v>119</v>
      </c>
      <c r="B81" s="23"/>
      <c r="C81" s="20" t="s">
        <v>122</v>
      </c>
      <c r="D81" s="5" t="s">
        <v>12</v>
      </c>
      <c r="E81" s="12">
        <f t="shared" si="27"/>
        <v>7895.4</v>
      </c>
      <c r="F81" s="12">
        <v>0</v>
      </c>
      <c r="G81" s="12">
        <v>7895.4</v>
      </c>
      <c r="H81" s="12">
        <f t="shared" si="28"/>
        <v>2185.6</v>
      </c>
      <c r="I81" s="12">
        <v>0</v>
      </c>
      <c r="J81" s="11">
        <v>2185.6</v>
      </c>
      <c r="K81" s="11">
        <f t="shared" si="29"/>
        <v>27.68194138359045</v>
      </c>
      <c r="L81" s="11">
        <v>0</v>
      </c>
      <c r="M81" s="31">
        <f t="shared" si="30"/>
        <v>27.68194138359045</v>
      </c>
    </row>
    <row r="82" spans="1:13" ht="47.25" customHeight="1">
      <c r="A82" s="24" t="s">
        <v>121</v>
      </c>
      <c r="B82" s="23"/>
      <c r="C82" s="20" t="s">
        <v>124</v>
      </c>
      <c r="D82" s="5" t="s">
        <v>12</v>
      </c>
      <c r="E82" s="12">
        <f t="shared" si="27"/>
        <v>6856.4</v>
      </c>
      <c r="F82" s="12">
        <v>0</v>
      </c>
      <c r="G82" s="12">
        <v>6856.4</v>
      </c>
      <c r="H82" s="12">
        <f t="shared" si="28"/>
        <v>0</v>
      </c>
      <c r="I82" s="12">
        <v>0</v>
      </c>
      <c r="J82" s="11">
        <v>0</v>
      </c>
      <c r="K82" s="11">
        <f t="shared" si="29"/>
        <v>0</v>
      </c>
      <c r="L82" s="11">
        <v>0</v>
      </c>
      <c r="M82" s="11">
        <f t="shared" si="30"/>
        <v>0</v>
      </c>
    </row>
    <row r="83" spans="1:13" ht="47.25" customHeight="1">
      <c r="A83" s="57" t="s">
        <v>123</v>
      </c>
      <c r="B83" s="56"/>
      <c r="C83" s="48" t="s">
        <v>183</v>
      </c>
      <c r="D83" s="5" t="s">
        <v>43</v>
      </c>
      <c r="E83" s="12">
        <f t="shared" si="27"/>
        <v>5021.7</v>
      </c>
      <c r="F83" s="12">
        <v>5021.7</v>
      </c>
      <c r="G83" s="12">
        <v>0</v>
      </c>
      <c r="H83" s="12">
        <f t="shared" si="28"/>
        <v>5021.7</v>
      </c>
      <c r="I83" s="12">
        <v>5021.7</v>
      </c>
      <c r="J83" s="11">
        <v>0</v>
      </c>
      <c r="K83" s="11">
        <f t="shared" si="29"/>
        <v>100</v>
      </c>
      <c r="L83" s="11">
        <f>I83/F83*100</f>
        <v>100</v>
      </c>
      <c r="M83" s="11">
        <v>0</v>
      </c>
    </row>
    <row r="84" spans="1:13" ht="18" customHeight="1">
      <c r="A84" s="57" t="s">
        <v>182</v>
      </c>
      <c r="B84" s="56"/>
      <c r="C84" s="89" t="s">
        <v>51</v>
      </c>
      <c r="D84" s="4" t="s">
        <v>19</v>
      </c>
      <c r="E84" s="12">
        <f t="shared" si="27"/>
        <v>46881.9</v>
      </c>
      <c r="F84" s="12">
        <f>SUM(F85:F87)</f>
        <v>0</v>
      </c>
      <c r="G84" s="12">
        <f>SUM(G85:G87)</f>
        <v>46881.9</v>
      </c>
      <c r="H84" s="12">
        <f t="shared" si="28"/>
        <v>20100.3</v>
      </c>
      <c r="I84" s="12">
        <f>SUM(I85:I87)</f>
        <v>0</v>
      </c>
      <c r="J84" s="12">
        <f>SUM(J85:J87)</f>
        <v>20100.3</v>
      </c>
      <c r="K84" s="11">
        <f t="shared" si="29"/>
        <v>42.874328898786096</v>
      </c>
      <c r="L84" s="11">
        <v>0</v>
      </c>
      <c r="M84" s="31">
        <f t="shared" si="30"/>
        <v>42.874328898786096</v>
      </c>
    </row>
    <row r="85" spans="1:13" ht="31.5" customHeight="1">
      <c r="A85" s="52"/>
      <c r="B85" s="53"/>
      <c r="C85" s="89"/>
      <c r="D85" s="5" t="s">
        <v>43</v>
      </c>
      <c r="E85" s="12">
        <f t="shared" si="27"/>
        <v>13579</v>
      </c>
      <c r="F85" s="12">
        <v>0</v>
      </c>
      <c r="G85" s="12">
        <v>13579</v>
      </c>
      <c r="H85" s="12">
        <f t="shared" si="28"/>
        <v>5236.1</v>
      </c>
      <c r="I85" s="12">
        <v>0</v>
      </c>
      <c r="J85" s="11">
        <v>5236.1</v>
      </c>
      <c r="K85" s="11">
        <f t="shared" si="29"/>
        <v>38.56027689815156</v>
      </c>
      <c r="L85" s="11">
        <v>0</v>
      </c>
      <c r="M85" s="31">
        <f t="shared" si="30"/>
        <v>38.56027689815156</v>
      </c>
    </row>
    <row r="86" spans="1:13" ht="30" customHeight="1">
      <c r="A86" s="52"/>
      <c r="B86" s="53"/>
      <c r="C86" s="89"/>
      <c r="D86" s="5" t="s">
        <v>9</v>
      </c>
      <c r="E86" s="12">
        <f t="shared" si="27"/>
        <v>4157</v>
      </c>
      <c r="F86" s="12">
        <v>0</v>
      </c>
      <c r="G86" s="12">
        <v>4157</v>
      </c>
      <c r="H86" s="12">
        <f t="shared" si="28"/>
        <v>1939.3</v>
      </c>
      <c r="I86" s="12">
        <v>0</v>
      </c>
      <c r="J86" s="11">
        <v>1939.3</v>
      </c>
      <c r="K86" s="11">
        <f t="shared" si="29"/>
        <v>46.65143132066394</v>
      </c>
      <c r="L86" s="11">
        <v>0</v>
      </c>
      <c r="M86" s="31">
        <f t="shared" si="30"/>
        <v>46.65143132066394</v>
      </c>
    </row>
    <row r="87" spans="1:13" ht="45.75" customHeight="1">
      <c r="A87" s="46"/>
      <c r="B87" s="47"/>
      <c r="C87" s="89"/>
      <c r="D87" s="5" t="s">
        <v>12</v>
      </c>
      <c r="E87" s="12">
        <f t="shared" si="27"/>
        <v>29145.9</v>
      </c>
      <c r="F87" s="12">
        <v>0</v>
      </c>
      <c r="G87" s="12">
        <v>29145.9</v>
      </c>
      <c r="H87" s="12">
        <f t="shared" si="28"/>
        <v>12924.9</v>
      </c>
      <c r="I87" s="12">
        <v>0</v>
      </c>
      <c r="J87" s="11">
        <v>12924.9</v>
      </c>
      <c r="K87" s="11">
        <f t="shared" si="29"/>
        <v>44.34551686515084</v>
      </c>
      <c r="L87" s="11">
        <v>0</v>
      </c>
      <c r="M87" s="31">
        <f t="shared" si="30"/>
        <v>44.34551686515084</v>
      </c>
    </row>
    <row r="88" spans="1:13" ht="32.25" customHeight="1">
      <c r="A88" s="9">
        <v>11</v>
      </c>
      <c r="B88" s="8" t="s">
        <v>40</v>
      </c>
      <c r="C88" s="77" t="s">
        <v>171</v>
      </c>
      <c r="D88" s="77"/>
      <c r="E88" s="12">
        <f>SUM(E89:E89)</f>
        <v>1850</v>
      </c>
      <c r="F88" s="12">
        <f>F89</f>
        <v>0</v>
      </c>
      <c r="G88" s="12">
        <f>G89</f>
        <v>1850</v>
      </c>
      <c r="H88" s="12">
        <f>SUM(H89:H89)</f>
        <v>0</v>
      </c>
      <c r="I88" s="12">
        <v>0</v>
      </c>
      <c r="J88" s="12">
        <v>0</v>
      </c>
      <c r="K88" s="11">
        <f t="shared" si="29"/>
        <v>0</v>
      </c>
      <c r="L88" s="11">
        <v>0</v>
      </c>
      <c r="M88" s="31">
        <f>J88/G88*100</f>
        <v>0</v>
      </c>
    </row>
    <row r="89" spans="1:13" ht="32.25" customHeight="1">
      <c r="A89" s="58"/>
      <c r="B89" s="56"/>
      <c r="C89" s="37" t="s">
        <v>51</v>
      </c>
      <c r="D89" s="5" t="s">
        <v>163</v>
      </c>
      <c r="E89" s="12">
        <f>SUM(F89:G89)</f>
        <v>1850</v>
      </c>
      <c r="F89" s="12">
        <v>0</v>
      </c>
      <c r="G89" s="12">
        <v>1850</v>
      </c>
      <c r="H89" s="12">
        <f>SUM(I89:J89)</f>
        <v>0</v>
      </c>
      <c r="I89" s="12">
        <v>0</v>
      </c>
      <c r="J89" s="11">
        <v>0</v>
      </c>
      <c r="K89" s="11">
        <f t="shared" si="29"/>
        <v>0</v>
      </c>
      <c r="L89" s="11">
        <v>0</v>
      </c>
      <c r="M89" s="31">
        <f>J89/G89*100</f>
        <v>0</v>
      </c>
    </row>
    <row r="90" spans="1:13" ht="48" customHeight="1">
      <c r="A90" s="45">
        <v>12</v>
      </c>
      <c r="B90" s="39" t="s">
        <v>27</v>
      </c>
      <c r="C90" s="89" t="s">
        <v>172</v>
      </c>
      <c r="D90" s="77"/>
      <c r="E90" s="12">
        <f aca="true" t="shared" si="31" ref="E90:J90">E91</f>
        <v>3200</v>
      </c>
      <c r="F90" s="12">
        <f t="shared" si="31"/>
        <v>0</v>
      </c>
      <c r="G90" s="12">
        <f t="shared" si="31"/>
        <v>3200</v>
      </c>
      <c r="H90" s="12">
        <f t="shared" si="31"/>
        <v>934.4</v>
      </c>
      <c r="I90" s="12">
        <f t="shared" si="31"/>
        <v>0</v>
      </c>
      <c r="J90" s="12">
        <f t="shared" si="31"/>
        <v>934.4</v>
      </c>
      <c r="K90" s="11">
        <f t="shared" si="29"/>
        <v>29.2</v>
      </c>
      <c r="L90" s="11">
        <v>0</v>
      </c>
      <c r="M90" s="31">
        <f t="shared" si="30"/>
        <v>29.2</v>
      </c>
    </row>
    <row r="91" spans="1:13" ht="33.75" customHeight="1">
      <c r="A91" s="55"/>
      <c r="B91" s="41"/>
      <c r="C91" s="44" t="s">
        <v>51</v>
      </c>
      <c r="D91" s="5" t="s">
        <v>163</v>
      </c>
      <c r="E91" s="12">
        <f>F91+G91</f>
        <v>3200</v>
      </c>
      <c r="F91" s="12">
        <v>0</v>
      </c>
      <c r="G91" s="12">
        <v>3200</v>
      </c>
      <c r="H91" s="12">
        <f>I91+J91</f>
        <v>934.4</v>
      </c>
      <c r="I91" s="12">
        <v>0</v>
      </c>
      <c r="J91" s="11">
        <v>934.4</v>
      </c>
      <c r="K91" s="11">
        <f t="shared" si="29"/>
        <v>29.2</v>
      </c>
      <c r="L91" s="11">
        <v>0</v>
      </c>
      <c r="M91" s="31">
        <f t="shared" si="30"/>
        <v>29.2</v>
      </c>
    </row>
    <row r="92" spans="1:13" ht="47.25" customHeight="1">
      <c r="A92" s="9">
        <v>13</v>
      </c>
      <c r="B92" s="8" t="s">
        <v>28</v>
      </c>
      <c r="C92" s="77" t="s">
        <v>159</v>
      </c>
      <c r="D92" s="77"/>
      <c r="E92" s="12">
        <f>SUM(F92:G92)</f>
        <v>39963.3</v>
      </c>
      <c r="F92" s="12">
        <f>F93+F94+F95+F96</f>
        <v>25751.3</v>
      </c>
      <c r="G92" s="12">
        <f>G93+G94+G95+G96</f>
        <v>14212</v>
      </c>
      <c r="H92" s="12">
        <f>SUM(I92:J92)</f>
        <v>2716.1</v>
      </c>
      <c r="I92" s="12">
        <f>I93+I94+I95+I96</f>
        <v>227.4</v>
      </c>
      <c r="J92" s="12">
        <f>J93+J94+J95+J96</f>
        <v>2488.7</v>
      </c>
      <c r="K92" s="11">
        <f t="shared" si="29"/>
        <v>6.796485775699203</v>
      </c>
      <c r="L92" s="11">
        <f>I92/F92*100</f>
        <v>0.8830622143348104</v>
      </c>
      <c r="M92" s="31">
        <f t="shared" si="30"/>
        <v>17.511258091753447</v>
      </c>
    </row>
    <row r="93" spans="1:13" ht="39" customHeight="1">
      <c r="A93" s="57" t="s">
        <v>110</v>
      </c>
      <c r="B93" s="56"/>
      <c r="C93" s="64" t="s">
        <v>109</v>
      </c>
      <c r="D93" s="5" t="s">
        <v>10</v>
      </c>
      <c r="E93" s="12">
        <f>SUM(F93:G93)</f>
        <v>761.6</v>
      </c>
      <c r="F93" s="12">
        <v>761.6</v>
      </c>
      <c r="G93" s="12">
        <v>0</v>
      </c>
      <c r="H93" s="12">
        <f>I93+J93</f>
        <v>0</v>
      </c>
      <c r="I93" s="12">
        <v>0</v>
      </c>
      <c r="J93" s="12">
        <v>0</v>
      </c>
      <c r="K93" s="11">
        <f t="shared" si="29"/>
        <v>0</v>
      </c>
      <c r="L93" s="11">
        <f>I93/F93*100</f>
        <v>0</v>
      </c>
      <c r="M93" s="31">
        <v>0</v>
      </c>
    </row>
    <row r="94" spans="1:13" ht="30" customHeight="1">
      <c r="A94" s="24" t="s">
        <v>111</v>
      </c>
      <c r="B94" s="23"/>
      <c r="C94" s="20" t="s">
        <v>112</v>
      </c>
      <c r="D94" s="5" t="s">
        <v>163</v>
      </c>
      <c r="E94" s="12">
        <f>SUM(F94:G94)</f>
        <v>21312.4</v>
      </c>
      <c r="F94" s="12">
        <v>21312.4</v>
      </c>
      <c r="G94" s="12">
        <v>0</v>
      </c>
      <c r="H94" s="12">
        <f>I94+J94</f>
        <v>0</v>
      </c>
      <c r="I94" s="12">
        <v>0</v>
      </c>
      <c r="J94" s="11">
        <v>0</v>
      </c>
      <c r="K94" s="11">
        <f t="shared" si="29"/>
        <v>0</v>
      </c>
      <c r="L94" s="11">
        <f>I94/F94*100</f>
        <v>0</v>
      </c>
      <c r="M94" s="31">
        <v>0</v>
      </c>
    </row>
    <row r="95" spans="1:13" ht="32.25" customHeight="1">
      <c r="A95" s="24" t="s">
        <v>113</v>
      </c>
      <c r="B95" s="23"/>
      <c r="C95" s="20" t="s">
        <v>115</v>
      </c>
      <c r="D95" s="5" t="s">
        <v>9</v>
      </c>
      <c r="E95" s="12">
        <f>SUM(F95:G95)</f>
        <v>17384</v>
      </c>
      <c r="F95" s="12">
        <v>3172</v>
      </c>
      <c r="G95" s="12">
        <v>14212</v>
      </c>
      <c r="H95" s="12">
        <f>I95+J95</f>
        <v>2488.7</v>
      </c>
      <c r="I95" s="12">
        <v>0</v>
      </c>
      <c r="J95" s="11">
        <v>2488.7</v>
      </c>
      <c r="K95" s="11">
        <f t="shared" si="29"/>
        <v>14.316037735849054</v>
      </c>
      <c r="L95" s="11">
        <v>0</v>
      </c>
      <c r="M95" s="31">
        <f t="shared" si="30"/>
        <v>17.511258091753447</v>
      </c>
    </row>
    <row r="96" spans="1:13" ht="30.75" customHeight="1">
      <c r="A96" s="24" t="s">
        <v>114</v>
      </c>
      <c r="B96" s="23"/>
      <c r="C96" s="20" t="s">
        <v>51</v>
      </c>
      <c r="D96" s="5" t="s">
        <v>163</v>
      </c>
      <c r="E96" s="12">
        <f>SUM(F96:G96)</f>
        <v>505.3</v>
      </c>
      <c r="F96" s="12">
        <v>505.3</v>
      </c>
      <c r="G96" s="12">
        <v>0</v>
      </c>
      <c r="H96" s="12">
        <f>I96+J96</f>
        <v>227.4</v>
      </c>
      <c r="I96" s="12">
        <v>227.4</v>
      </c>
      <c r="J96" s="11">
        <v>0</v>
      </c>
      <c r="K96" s="11">
        <f t="shared" si="29"/>
        <v>45.00296853354443</v>
      </c>
      <c r="L96" s="11">
        <f>I96/F96*100</f>
        <v>45.00296853354443</v>
      </c>
      <c r="M96" s="31">
        <v>0</v>
      </c>
    </row>
    <row r="97" spans="1:13" ht="47.25" customHeight="1">
      <c r="A97" s="9">
        <v>14</v>
      </c>
      <c r="B97" s="8" t="s">
        <v>29</v>
      </c>
      <c r="C97" s="89" t="s">
        <v>160</v>
      </c>
      <c r="D97" s="77"/>
      <c r="E97" s="12">
        <f aca="true" t="shared" si="32" ref="E97:J97">E98+E99+E100+E103+E106+E109+E110</f>
        <v>63934.5</v>
      </c>
      <c r="F97" s="12">
        <f t="shared" si="32"/>
        <v>1972</v>
      </c>
      <c r="G97" s="12">
        <f t="shared" si="32"/>
        <v>61962.5</v>
      </c>
      <c r="H97" s="12">
        <f t="shared" si="32"/>
        <v>25143.6</v>
      </c>
      <c r="I97" s="12">
        <f t="shared" si="32"/>
        <v>1846</v>
      </c>
      <c r="J97" s="12">
        <f t="shared" si="32"/>
        <v>23297.6</v>
      </c>
      <c r="K97" s="11">
        <f t="shared" si="29"/>
        <v>39.32712385331863</v>
      </c>
      <c r="L97" s="11">
        <f>I97/F97*100</f>
        <v>93.6105476673428</v>
      </c>
      <c r="M97" s="31">
        <f t="shared" si="30"/>
        <v>37.599515836191244</v>
      </c>
    </row>
    <row r="98" spans="1:13" ht="126" customHeight="1">
      <c r="A98" s="22" t="s">
        <v>105</v>
      </c>
      <c r="B98" s="23"/>
      <c r="C98" s="48" t="s">
        <v>104</v>
      </c>
      <c r="D98" s="5" t="s">
        <v>163</v>
      </c>
      <c r="E98" s="12">
        <f aca="true" t="shared" si="33" ref="E98:E105">F98+G98</f>
        <v>1495</v>
      </c>
      <c r="F98" s="12">
        <v>0</v>
      </c>
      <c r="G98" s="12">
        <v>1495</v>
      </c>
      <c r="H98" s="12">
        <f aca="true" t="shared" si="34" ref="H98:H105">I98+J98</f>
        <v>371.3</v>
      </c>
      <c r="I98" s="12">
        <v>0</v>
      </c>
      <c r="J98" s="11">
        <v>371.3</v>
      </c>
      <c r="K98" s="11">
        <f t="shared" si="29"/>
        <v>24.836120401337794</v>
      </c>
      <c r="L98" s="11">
        <v>0</v>
      </c>
      <c r="M98" s="31">
        <f t="shared" si="30"/>
        <v>24.836120401337794</v>
      </c>
    </row>
    <row r="99" spans="1:13" ht="63" customHeight="1">
      <c r="A99" s="22" t="s">
        <v>106</v>
      </c>
      <c r="B99" s="23"/>
      <c r="C99" s="48" t="s">
        <v>103</v>
      </c>
      <c r="D99" s="5" t="s">
        <v>163</v>
      </c>
      <c r="E99" s="12">
        <f t="shared" si="33"/>
        <v>5600</v>
      </c>
      <c r="F99" s="12">
        <v>0</v>
      </c>
      <c r="G99" s="12">
        <v>5600</v>
      </c>
      <c r="H99" s="12">
        <f t="shared" si="34"/>
        <v>0</v>
      </c>
      <c r="I99" s="12">
        <v>0</v>
      </c>
      <c r="J99" s="11">
        <v>0</v>
      </c>
      <c r="K99" s="11">
        <f t="shared" si="29"/>
        <v>0</v>
      </c>
      <c r="L99" s="11">
        <v>0</v>
      </c>
      <c r="M99" s="31">
        <f t="shared" si="30"/>
        <v>0</v>
      </c>
    </row>
    <row r="100" spans="1:13" ht="15.75" customHeight="1">
      <c r="A100" s="38" t="s">
        <v>107</v>
      </c>
      <c r="B100" s="56"/>
      <c r="C100" s="89" t="s">
        <v>102</v>
      </c>
      <c r="D100" s="4" t="s">
        <v>19</v>
      </c>
      <c r="E100" s="12">
        <f t="shared" si="33"/>
        <v>5100</v>
      </c>
      <c r="F100" s="12">
        <f>SUM(F101:F102)</f>
        <v>0</v>
      </c>
      <c r="G100" s="12">
        <f>SUM(G101:G102)</f>
        <v>5100</v>
      </c>
      <c r="H100" s="12">
        <f t="shared" si="34"/>
        <v>380.6</v>
      </c>
      <c r="I100" s="12">
        <f>SUM(I101:I102)</f>
        <v>0</v>
      </c>
      <c r="J100" s="12">
        <f>SUM(J101:J102)</f>
        <v>380.6</v>
      </c>
      <c r="K100" s="11">
        <f t="shared" si="29"/>
        <v>7.462745098039217</v>
      </c>
      <c r="L100" s="11">
        <v>0</v>
      </c>
      <c r="M100" s="31">
        <f t="shared" si="30"/>
        <v>7.462745098039217</v>
      </c>
    </row>
    <row r="101" spans="1:13" ht="31.5">
      <c r="A101" s="52"/>
      <c r="B101" s="53"/>
      <c r="C101" s="89"/>
      <c r="D101" s="5" t="s">
        <v>163</v>
      </c>
      <c r="E101" s="12">
        <f t="shared" si="33"/>
        <v>4100</v>
      </c>
      <c r="F101" s="12">
        <v>0</v>
      </c>
      <c r="G101" s="12">
        <v>4100</v>
      </c>
      <c r="H101" s="12">
        <f t="shared" si="34"/>
        <v>380.6</v>
      </c>
      <c r="I101" s="12">
        <v>0</v>
      </c>
      <c r="J101" s="11">
        <v>380.6</v>
      </c>
      <c r="K101" s="11">
        <f t="shared" si="29"/>
        <v>9.282926829268293</v>
      </c>
      <c r="L101" s="11">
        <v>0</v>
      </c>
      <c r="M101" s="31">
        <f t="shared" si="30"/>
        <v>9.282926829268293</v>
      </c>
    </row>
    <row r="102" spans="1:13" ht="16.5" customHeight="1">
      <c r="A102" s="46"/>
      <c r="B102" s="47"/>
      <c r="C102" s="89"/>
      <c r="D102" s="5" t="s">
        <v>14</v>
      </c>
      <c r="E102" s="12">
        <f t="shared" si="33"/>
        <v>1000</v>
      </c>
      <c r="F102" s="12">
        <v>0</v>
      </c>
      <c r="G102" s="12">
        <v>1000</v>
      </c>
      <c r="H102" s="12">
        <f t="shared" si="34"/>
        <v>0</v>
      </c>
      <c r="I102" s="12">
        <v>0</v>
      </c>
      <c r="J102" s="11">
        <v>0</v>
      </c>
      <c r="K102" s="11">
        <f t="shared" si="29"/>
        <v>0</v>
      </c>
      <c r="L102" s="11">
        <v>0</v>
      </c>
      <c r="M102" s="31">
        <f t="shared" si="30"/>
        <v>0</v>
      </c>
    </row>
    <row r="103" spans="1:13" ht="15.75" customHeight="1">
      <c r="A103" s="38" t="s">
        <v>108</v>
      </c>
      <c r="B103" s="56"/>
      <c r="C103" s="89" t="s">
        <v>101</v>
      </c>
      <c r="D103" s="4" t="s">
        <v>19</v>
      </c>
      <c r="E103" s="12">
        <f t="shared" si="33"/>
        <v>4676</v>
      </c>
      <c r="F103" s="12">
        <f>SUM(F104:F105)</f>
        <v>126</v>
      </c>
      <c r="G103" s="12">
        <f>SUM(G104:G105)</f>
        <v>4550</v>
      </c>
      <c r="H103" s="12">
        <f t="shared" si="34"/>
        <v>315</v>
      </c>
      <c r="I103" s="12">
        <f>SUM(I104:I105)</f>
        <v>0</v>
      </c>
      <c r="J103" s="12">
        <f>SUM(J104:J105)</f>
        <v>315</v>
      </c>
      <c r="K103" s="11">
        <f t="shared" si="29"/>
        <v>6.736526946107785</v>
      </c>
      <c r="L103" s="11">
        <v>0</v>
      </c>
      <c r="M103" s="31">
        <f t="shared" si="30"/>
        <v>6.923076923076923</v>
      </c>
    </row>
    <row r="104" spans="1:13" ht="31.5">
      <c r="A104" s="52"/>
      <c r="B104" s="53"/>
      <c r="C104" s="89"/>
      <c r="D104" s="5" t="s">
        <v>163</v>
      </c>
      <c r="E104" s="12">
        <f t="shared" si="33"/>
        <v>2976</v>
      </c>
      <c r="F104" s="12">
        <v>126</v>
      </c>
      <c r="G104" s="12">
        <v>2850</v>
      </c>
      <c r="H104" s="12">
        <f t="shared" si="34"/>
        <v>315</v>
      </c>
      <c r="I104" s="12">
        <v>0</v>
      </c>
      <c r="J104" s="11">
        <v>315</v>
      </c>
      <c r="K104" s="11">
        <f t="shared" si="29"/>
        <v>10.58467741935484</v>
      </c>
      <c r="L104" s="11">
        <v>0</v>
      </c>
      <c r="M104" s="31">
        <f t="shared" si="30"/>
        <v>11.052631578947368</v>
      </c>
    </row>
    <row r="105" spans="1:13" ht="31.5" customHeight="1">
      <c r="A105" s="46"/>
      <c r="B105" s="47"/>
      <c r="C105" s="89"/>
      <c r="D105" s="5" t="s">
        <v>10</v>
      </c>
      <c r="E105" s="12">
        <f t="shared" si="33"/>
        <v>1700</v>
      </c>
      <c r="F105" s="12">
        <v>0</v>
      </c>
      <c r="G105" s="12">
        <v>1700</v>
      </c>
      <c r="H105" s="12">
        <f t="shared" si="34"/>
        <v>0</v>
      </c>
      <c r="I105" s="12">
        <v>0</v>
      </c>
      <c r="J105" s="11">
        <v>0</v>
      </c>
      <c r="K105" s="11">
        <f t="shared" si="29"/>
        <v>0</v>
      </c>
      <c r="L105" s="11">
        <v>0</v>
      </c>
      <c r="M105" s="31">
        <f t="shared" si="30"/>
        <v>0</v>
      </c>
    </row>
    <row r="106" spans="1:13" ht="17.25" customHeight="1">
      <c r="A106" s="38" t="s">
        <v>148</v>
      </c>
      <c r="B106" s="56"/>
      <c r="C106" s="78" t="s">
        <v>100</v>
      </c>
      <c r="D106" s="4" t="s">
        <v>19</v>
      </c>
      <c r="E106" s="12">
        <f aca="true" t="shared" si="35" ref="E106:J106">SUM(E107:E108)</f>
        <v>2256</v>
      </c>
      <c r="F106" s="12">
        <f t="shared" si="35"/>
        <v>1846</v>
      </c>
      <c r="G106" s="12">
        <f t="shared" si="35"/>
        <v>410</v>
      </c>
      <c r="H106" s="12">
        <f t="shared" si="35"/>
        <v>1885.4</v>
      </c>
      <c r="I106" s="12">
        <f t="shared" si="35"/>
        <v>1846</v>
      </c>
      <c r="J106" s="12">
        <f t="shared" si="35"/>
        <v>39.4</v>
      </c>
      <c r="K106" s="11">
        <f t="shared" si="29"/>
        <v>83.572695035461</v>
      </c>
      <c r="L106" s="11">
        <f>I106/F106*100</f>
        <v>100</v>
      </c>
      <c r="M106" s="31">
        <f t="shared" si="30"/>
        <v>9.609756097560975</v>
      </c>
    </row>
    <row r="107" spans="1:13" ht="33" customHeight="1">
      <c r="A107" s="42"/>
      <c r="B107" s="53"/>
      <c r="C107" s="79"/>
      <c r="D107" s="5" t="s">
        <v>163</v>
      </c>
      <c r="E107" s="12">
        <f>SUM(F107:G107)</f>
        <v>410</v>
      </c>
      <c r="F107" s="12">
        <v>0</v>
      </c>
      <c r="G107" s="12">
        <v>410</v>
      </c>
      <c r="H107" s="12">
        <f>I107+J107</f>
        <v>39.4</v>
      </c>
      <c r="I107" s="12">
        <v>0</v>
      </c>
      <c r="J107" s="12">
        <v>39.4</v>
      </c>
      <c r="K107" s="11">
        <f>H107/E107*100</f>
        <v>9.609756097560975</v>
      </c>
      <c r="L107" s="11">
        <v>0</v>
      </c>
      <c r="M107" s="31">
        <f>J107/G107*100</f>
        <v>9.609756097560975</v>
      </c>
    </row>
    <row r="108" spans="1:13" ht="47.25" customHeight="1">
      <c r="A108" s="40"/>
      <c r="B108" s="47"/>
      <c r="C108" s="80"/>
      <c r="D108" s="5" t="s">
        <v>12</v>
      </c>
      <c r="E108" s="12">
        <f>SUM(F108:G108)</f>
        <v>1846</v>
      </c>
      <c r="F108" s="12">
        <v>1846</v>
      </c>
      <c r="G108" s="12">
        <v>0</v>
      </c>
      <c r="H108" s="12">
        <f>I108+J108</f>
        <v>1846</v>
      </c>
      <c r="I108" s="12">
        <v>1846</v>
      </c>
      <c r="J108" s="12">
        <v>0</v>
      </c>
      <c r="K108" s="11">
        <f>H108/E108*100</f>
        <v>100</v>
      </c>
      <c r="L108" s="11">
        <f>I108/F108*100</f>
        <v>100</v>
      </c>
      <c r="M108" s="31">
        <v>0</v>
      </c>
    </row>
    <row r="109" spans="1:13" ht="31.5">
      <c r="A109" s="22" t="s">
        <v>149</v>
      </c>
      <c r="B109" s="23"/>
      <c r="C109" s="20" t="s">
        <v>99</v>
      </c>
      <c r="D109" s="5" t="s">
        <v>163</v>
      </c>
      <c r="E109" s="12">
        <f>F109+G109</f>
        <v>44627.5</v>
      </c>
      <c r="F109" s="12">
        <v>0</v>
      </c>
      <c r="G109" s="12">
        <v>44627.5</v>
      </c>
      <c r="H109" s="12">
        <f>I109+J109</f>
        <v>22191.3</v>
      </c>
      <c r="I109" s="12">
        <v>0</v>
      </c>
      <c r="J109" s="11">
        <v>22191.3</v>
      </c>
      <c r="K109" s="11">
        <f t="shared" si="29"/>
        <v>49.725617612458684</v>
      </c>
      <c r="L109" s="11">
        <v>0</v>
      </c>
      <c r="M109" s="31">
        <f t="shared" si="30"/>
        <v>49.725617612458684</v>
      </c>
    </row>
    <row r="110" spans="1:13" ht="47.25" customHeight="1">
      <c r="A110" s="22" t="s">
        <v>178</v>
      </c>
      <c r="B110" s="23"/>
      <c r="C110" s="20" t="s">
        <v>98</v>
      </c>
      <c r="D110" s="5" t="s">
        <v>163</v>
      </c>
      <c r="E110" s="12">
        <f>F110+G110</f>
        <v>180</v>
      </c>
      <c r="F110" s="12">
        <v>0</v>
      </c>
      <c r="G110" s="12">
        <v>180</v>
      </c>
      <c r="H110" s="12">
        <f>I110+J110</f>
        <v>0</v>
      </c>
      <c r="I110" s="12">
        <v>0</v>
      </c>
      <c r="J110" s="11">
        <v>0</v>
      </c>
      <c r="K110" s="11">
        <f t="shared" si="29"/>
        <v>0</v>
      </c>
      <c r="L110" s="11">
        <v>0</v>
      </c>
      <c r="M110" s="31">
        <f t="shared" si="30"/>
        <v>0</v>
      </c>
    </row>
    <row r="111" spans="1:13" ht="62.25" customHeight="1">
      <c r="A111" s="45">
        <v>15</v>
      </c>
      <c r="B111" s="39" t="s">
        <v>30</v>
      </c>
      <c r="C111" s="89" t="s">
        <v>173</v>
      </c>
      <c r="D111" s="77"/>
      <c r="E111" s="12">
        <f aca="true" t="shared" si="36" ref="E111:J111">E112+E113+E114+E115+E116</f>
        <v>422.5</v>
      </c>
      <c r="F111" s="12">
        <f t="shared" si="36"/>
        <v>0</v>
      </c>
      <c r="G111" s="12">
        <f t="shared" si="36"/>
        <v>422.5</v>
      </c>
      <c r="H111" s="12">
        <f t="shared" si="36"/>
        <v>166</v>
      </c>
      <c r="I111" s="12">
        <f t="shared" si="36"/>
        <v>0</v>
      </c>
      <c r="J111" s="12">
        <f t="shared" si="36"/>
        <v>166</v>
      </c>
      <c r="K111" s="11">
        <f t="shared" si="29"/>
        <v>39.289940828402365</v>
      </c>
      <c r="L111" s="11">
        <v>0</v>
      </c>
      <c r="M111" s="31">
        <f t="shared" si="30"/>
        <v>39.289940828402365</v>
      </c>
    </row>
    <row r="112" spans="1:13" ht="30.75" customHeight="1">
      <c r="A112" s="60"/>
      <c r="B112" s="61"/>
      <c r="C112" s="64" t="s">
        <v>51</v>
      </c>
      <c r="D112" s="62" t="s">
        <v>163</v>
      </c>
      <c r="E112" s="12">
        <f>F112+G112</f>
        <v>137.5</v>
      </c>
      <c r="F112" s="12">
        <v>0</v>
      </c>
      <c r="G112" s="12">
        <v>137.5</v>
      </c>
      <c r="H112" s="12">
        <f>I112+J112</f>
        <v>36</v>
      </c>
      <c r="I112" s="12">
        <v>0</v>
      </c>
      <c r="J112" s="11">
        <v>36</v>
      </c>
      <c r="K112" s="11">
        <f t="shared" si="29"/>
        <v>26.181818181818183</v>
      </c>
      <c r="L112" s="11">
        <v>0</v>
      </c>
      <c r="M112" s="31">
        <f t="shared" si="30"/>
        <v>26.181818181818183</v>
      </c>
    </row>
    <row r="113" spans="1:13" ht="15.75" customHeight="1">
      <c r="A113" s="60"/>
      <c r="B113" s="61"/>
      <c r="C113" s="65"/>
      <c r="D113" s="62" t="s">
        <v>2</v>
      </c>
      <c r="E113" s="12">
        <f>F113+G113</f>
        <v>5</v>
      </c>
      <c r="F113" s="12">
        <v>0</v>
      </c>
      <c r="G113" s="12">
        <v>5</v>
      </c>
      <c r="H113" s="12">
        <f>I113+J113</f>
        <v>0</v>
      </c>
      <c r="I113" s="12">
        <v>0</v>
      </c>
      <c r="J113" s="11">
        <v>0</v>
      </c>
      <c r="K113" s="11">
        <f aca="true" t="shared" si="37" ref="K113:K142">H113/E113*100</f>
        <v>0</v>
      </c>
      <c r="L113" s="11">
        <v>0</v>
      </c>
      <c r="M113" s="31">
        <f t="shared" si="30"/>
        <v>0</v>
      </c>
    </row>
    <row r="114" spans="1:13" ht="17.25" customHeight="1">
      <c r="A114" s="60"/>
      <c r="B114" s="61"/>
      <c r="C114" s="65"/>
      <c r="D114" s="62" t="s">
        <v>3</v>
      </c>
      <c r="E114" s="12">
        <f>F114+G114</f>
        <v>80</v>
      </c>
      <c r="F114" s="12">
        <v>0</v>
      </c>
      <c r="G114" s="12">
        <v>80</v>
      </c>
      <c r="H114" s="12">
        <f>I114+J114</f>
        <v>0</v>
      </c>
      <c r="I114" s="12">
        <v>0</v>
      </c>
      <c r="J114" s="11">
        <v>0</v>
      </c>
      <c r="K114" s="11">
        <f t="shared" si="37"/>
        <v>0</v>
      </c>
      <c r="L114" s="11">
        <v>0</v>
      </c>
      <c r="M114" s="31">
        <f t="shared" si="30"/>
        <v>0</v>
      </c>
    </row>
    <row r="115" spans="1:13" ht="30.75" customHeight="1">
      <c r="A115" s="60"/>
      <c r="B115" s="61"/>
      <c r="C115" s="65"/>
      <c r="D115" s="62" t="s">
        <v>13</v>
      </c>
      <c r="E115" s="12">
        <f>F115+G115</f>
        <v>25</v>
      </c>
      <c r="F115" s="12">
        <v>0</v>
      </c>
      <c r="G115" s="12">
        <v>25</v>
      </c>
      <c r="H115" s="12">
        <f>I115+J115</f>
        <v>0</v>
      </c>
      <c r="I115" s="12">
        <v>0</v>
      </c>
      <c r="J115" s="11">
        <v>0</v>
      </c>
      <c r="K115" s="11">
        <f t="shared" si="37"/>
        <v>0</v>
      </c>
      <c r="L115" s="11">
        <v>0</v>
      </c>
      <c r="M115" s="31">
        <f t="shared" si="30"/>
        <v>0</v>
      </c>
    </row>
    <row r="116" spans="1:13" ht="30" customHeight="1">
      <c r="A116" s="59"/>
      <c r="B116" s="63"/>
      <c r="C116" s="66"/>
      <c r="D116" s="62" t="s">
        <v>6</v>
      </c>
      <c r="E116" s="12">
        <f>F116+G116</f>
        <v>175</v>
      </c>
      <c r="F116" s="12">
        <v>0</v>
      </c>
      <c r="G116" s="12">
        <v>175</v>
      </c>
      <c r="H116" s="12">
        <f>I116+J116</f>
        <v>130</v>
      </c>
      <c r="I116" s="12">
        <v>0</v>
      </c>
      <c r="J116" s="11">
        <v>130</v>
      </c>
      <c r="K116" s="11">
        <f t="shared" si="37"/>
        <v>74.28571428571429</v>
      </c>
      <c r="L116" s="11">
        <v>0</v>
      </c>
      <c r="M116" s="31">
        <f t="shared" si="30"/>
        <v>74.28571428571429</v>
      </c>
    </row>
    <row r="117" spans="1:13" ht="47.25" customHeight="1">
      <c r="A117" s="9">
        <v>16</v>
      </c>
      <c r="B117" s="8" t="s">
        <v>31</v>
      </c>
      <c r="C117" s="77" t="s">
        <v>174</v>
      </c>
      <c r="D117" s="77"/>
      <c r="E117" s="12">
        <f aca="true" t="shared" si="38" ref="E117:J117">E118</f>
        <v>17006.2</v>
      </c>
      <c r="F117" s="12">
        <f t="shared" si="38"/>
        <v>0</v>
      </c>
      <c r="G117" s="12">
        <f t="shared" si="38"/>
        <v>17006.2</v>
      </c>
      <c r="H117" s="12">
        <f t="shared" si="38"/>
        <v>8172.5</v>
      </c>
      <c r="I117" s="12">
        <f t="shared" si="38"/>
        <v>0</v>
      </c>
      <c r="J117" s="12">
        <f t="shared" si="38"/>
        <v>8172.5</v>
      </c>
      <c r="K117" s="11">
        <f t="shared" si="37"/>
        <v>48.056003104750026</v>
      </c>
      <c r="L117" s="11">
        <v>0</v>
      </c>
      <c r="M117" s="31">
        <f t="shared" si="30"/>
        <v>48.056003104750026</v>
      </c>
    </row>
    <row r="118" spans="1:13" ht="30.75" customHeight="1">
      <c r="A118" s="9"/>
      <c r="B118" s="8"/>
      <c r="C118" s="37" t="s">
        <v>51</v>
      </c>
      <c r="D118" s="5" t="s">
        <v>163</v>
      </c>
      <c r="E118" s="12">
        <f>F118+G118</f>
        <v>17006.2</v>
      </c>
      <c r="F118" s="12">
        <v>0</v>
      </c>
      <c r="G118" s="12">
        <v>17006.2</v>
      </c>
      <c r="H118" s="12">
        <f>I118+J118</f>
        <v>8172.5</v>
      </c>
      <c r="I118" s="12">
        <v>0</v>
      </c>
      <c r="J118" s="11">
        <v>8172.5</v>
      </c>
      <c r="K118" s="11">
        <f t="shared" si="37"/>
        <v>48.056003104750026</v>
      </c>
      <c r="L118" s="11">
        <v>0</v>
      </c>
      <c r="M118" s="31">
        <f t="shared" si="30"/>
        <v>48.056003104750026</v>
      </c>
    </row>
    <row r="119" spans="1:13" ht="47.25" customHeight="1">
      <c r="A119" s="9">
        <v>17</v>
      </c>
      <c r="B119" s="8" t="s">
        <v>32</v>
      </c>
      <c r="C119" s="77" t="s">
        <v>161</v>
      </c>
      <c r="D119" s="77"/>
      <c r="E119" s="12">
        <f aca="true" t="shared" si="39" ref="E119:J119">E120+E121</f>
        <v>23933</v>
      </c>
      <c r="F119" s="12">
        <f t="shared" si="39"/>
        <v>854</v>
      </c>
      <c r="G119" s="12">
        <f t="shared" si="39"/>
        <v>23079</v>
      </c>
      <c r="H119" s="12">
        <f t="shared" si="39"/>
        <v>8613</v>
      </c>
      <c r="I119" s="12">
        <f t="shared" si="39"/>
        <v>0</v>
      </c>
      <c r="J119" s="12">
        <f t="shared" si="39"/>
        <v>8613</v>
      </c>
      <c r="K119" s="11">
        <f t="shared" si="37"/>
        <v>35.98796640621736</v>
      </c>
      <c r="L119" s="11">
        <v>0</v>
      </c>
      <c r="M119" s="31">
        <f t="shared" si="30"/>
        <v>37.319641232289094</v>
      </c>
    </row>
    <row r="120" spans="1:13" ht="46.5" customHeight="1">
      <c r="A120" s="22" t="s">
        <v>94</v>
      </c>
      <c r="B120" s="8"/>
      <c r="C120" s="20" t="s">
        <v>95</v>
      </c>
      <c r="D120" s="5" t="s">
        <v>163</v>
      </c>
      <c r="E120" s="12">
        <f>F120+G120</f>
        <v>16979</v>
      </c>
      <c r="F120" s="12">
        <v>0</v>
      </c>
      <c r="G120" s="12">
        <v>16979</v>
      </c>
      <c r="H120" s="12">
        <f>I120+J120</f>
        <v>7812.6</v>
      </c>
      <c r="I120" s="12">
        <v>0</v>
      </c>
      <c r="J120" s="11">
        <v>7812.6</v>
      </c>
      <c r="K120" s="11">
        <f t="shared" si="37"/>
        <v>46.01331056010366</v>
      </c>
      <c r="L120" s="11">
        <v>0</v>
      </c>
      <c r="M120" s="31">
        <f t="shared" si="30"/>
        <v>46.01331056010366</v>
      </c>
    </row>
    <row r="121" spans="1:13" ht="15" customHeight="1">
      <c r="A121" s="38" t="s">
        <v>96</v>
      </c>
      <c r="B121" s="39"/>
      <c r="C121" s="89" t="s">
        <v>97</v>
      </c>
      <c r="D121" s="4" t="s">
        <v>19</v>
      </c>
      <c r="E121" s="12">
        <f>F121+G121</f>
        <v>6954</v>
      </c>
      <c r="F121" s="12">
        <f>SUM(F122:F123)</f>
        <v>854</v>
      </c>
      <c r="G121" s="12">
        <f>SUM(G122:G123)</f>
        <v>6100</v>
      </c>
      <c r="H121" s="12">
        <f>I121+J121</f>
        <v>800.4</v>
      </c>
      <c r="I121" s="12">
        <f>SUM(I122:I123)</f>
        <v>0</v>
      </c>
      <c r="J121" s="12">
        <f>SUM(J122:J123)</f>
        <v>800.4</v>
      </c>
      <c r="K121" s="11">
        <f t="shared" si="37"/>
        <v>11.509922346850733</v>
      </c>
      <c r="L121" s="11">
        <v>0</v>
      </c>
      <c r="M121" s="31">
        <f t="shared" si="30"/>
        <v>13.121311475409836</v>
      </c>
    </row>
    <row r="122" spans="1:13" ht="30" customHeight="1">
      <c r="A122" s="49"/>
      <c r="B122" s="43"/>
      <c r="C122" s="89"/>
      <c r="D122" s="5" t="s">
        <v>163</v>
      </c>
      <c r="E122" s="12">
        <f>F122+G122</f>
        <v>4900</v>
      </c>
      <c r="F122" s="12">
        <v>0</v>
      </c>
      <c r="G122" s="12">
        <v>4900</v>
      </c>
      <c r="H122" s="12">
        <f>I122+J122</f>
        <v>326.7</v>
      </c>
      <c r="I122" s="12">
        <v>0</v>
      </c>
      <c r="J122" s="11">
        <v>326.7</v>
      </c>
      <c r="K122" s="11">
        <f t="shared" si="37"/>
        <v>6.667346938775511</v>
      </c>
      <c r="L122" s="11">
        <v>0</v>
      </c>
      <c r="M122" s="31">
        <f t="shared" si="30"/>
        <v>6.667346938775511</v>
      </c>
    </row>
    <row r="123" spans="1:13" ht="15" customHeight="1">
      <c r="A123" s="55"/>
      <c r="B123" s="41"/>
      <c r="C123" s="89"/>
      <c r="D123" s="5" t="s">
        <v>44</v>
      </c>
      <c r="E123" s="12">
        <f>F123+G123</f>
        <v>2054</v>
      </c>
      <c r="F123" s="12">
        <v>854</v>
      </c>
      <c r="G123" s="12">
        <v>1200</v>
      </c>
      <c r="H123" s="12">
        <f>I123+J123</f>
        <v>473.7</v>
      </c>
      <c r="I123" s="12">
        <v>0</v>
      </c>
      <c r="J123" s="11">
        <v>473.7</v>
      </c>
      <c r="K123" s="11">
        <f t="shared" si="37"/>
        <v>23.062317429406036</v>
      </c>
      <c r="L123" s="11">
        <v>0</v>
      </c>
      <c r="M123" s="31">
        <f t="shared" si="30"/>
        <v>39.475</v>
      </c>
    </row>
    <row r="124" spans="1:13" ht="46.5" customHeight="1">
      <c r="A124" s="9">
        <v>18</v>
      </c>
      <c r="B124" s="8" t="s">
        <v>33</v>
      </c>
      <c r="C124" s="77" t="s">
        <v>162</v>
      </c>
      <c r="D124" s="77"/>
      <c r="E124" s="12">
        <f aca="true" t="shared" si="40" ref="E124:J124">E125+E126+E127+E130+E131+E132</f>
        <v>308741.60000000003</v>
      </c>
      <c r="F124" s="12">
        <f t="shared" si="40"/>
        <v>299579.10000000003</v>
      </c>
      <c r="G124" s="12">
        <f t="shared" si="40"/>
        <v>9162.5</v>
      </c>
      <c r="H124" s="12">
        <f t="shared" si="40"/>
        <v>126283.69999999998</v>
      </c>
      <c r="I124" s="12">
        <f t="shared" si="40"/>
        <v>122723</v>
      </c>
      <c r="J124" s="12">
        <f t="shared" si="40"/>
        <v>3560.7</v>
      </c>
      <c r="K124" s="11">
        <f t="shared" si="37"/>
        <v>40.902716057700026</v>
      </c>
      <c r="L124" s="11">
        <f>I124/F124*100</f>
        <v>40.96514075915175</v>
      </c>
      <c r="M124" s="31">
        <f t="shared" si="30"/>
        <v>38.861664392905865</v>
      </c>
    </row>
    <row r="125" spans="1:13" ht="62.25" customHeight="1">
      <c r="A125" s="22" t="s">
        <v>84</v>
      </c>
      <c r="B125" s="8"/>
      <c r="C125" s="20" t="s">
        <v>85</v>
      </c>
      <c r="D125" s="5" t="s">
        <v>4</v>
      </c>
      <c r="E125" s="12">
        <f aca="true" t="shared" si="41" ref="E125:E132">F125+G125</f>
        <v>165200.9</v>
      </c>
      <c r="F125" s="12">
        <v>165200.9</v>
      </c>
      <c r="G125" s="12">
        <v>0</v>
      </c>
      <c r="H125" s="12">
        <f aca="true" t="shared" si="42" ref="H125:H132">I125+J125</f>
        <v>62431.2</v>
      </c>
      <c r="I125" s="12">
        <v>62431.2</v>
      </c>
      <c r="J125" s="11">
        <v>0</v>
      </c>
      <c r="K125" s="11">
        <f t="shared" si="37"/>
        <v>37.79107740938457</v>
      </c>
      <c r="L125" s="11">
        <f>I125/F125*100</f>
        <v>37.79107740938457</v>
      </c>
      <c r="M125" s="31">
        <v>0</v>
      </c>
    </row>
    <row r="126" spans="1:13" ht="94.5" customHeight="1">
      <c r="A126" s="22" t="s">
        <v>86</v>
      </c>
      <c r="B126" s="8"/>
      <c r="C126" s="20" t="s">
        <v>87</v>
      </c>
      <c r="D126" s="5" t="s">
        <v>4</v>
      </c>
      <c r="E126" s="12">
        <f t="shared" si="41"/>
        <v>3277.2</v>
      </c>
      <c r="F126" s="12">
        <v>3277.2</v>
      </c>
      <c r="G126" s="12">
        <v>0</v>
      </c>
      <c r="H126" s="12">
        <f t="shared" si="42"/>
        <v>1405.7</v>
      </c>
      <c r="I126" s="12">
        <v>1405.7</v>
      </c>
      <c r="J126" s="11">
        <v>0</v>
      </c>
      <c r="K126" s="11">
        <f t="shared" si="37"/>
        <v>42.893323568900286</v>
      </c>
      <c r="L126" s="11">
        <f>I126/F126*100</f>
        <v>42.893323568900286</v>
      </c>
      <c r="M126" s="31">
        <v>0</v>
      </c>
    </row>
    <row r="127" spans="1:13" ht="15" customHeight="1">
      <c r="A127" s="38" t="s">
        <v>88</v>
      </c>
      <c r="B127" s="39"/>
      <c r="C127" s="89" t="s">
        <v>89</v>
      </c>
      <c r="D127" s="4" t="s">
        <v>19</v>
      </c>
      <c r="E127" s="12">
        <f t="shared" si="41"/>
        <v>10665.5</v>
      </c>
      <c r="F127" s="12">
        <f>SUM(F128:F129)</f>
        <v>1503</v>
      </c>
      <c r="G127" s="12">
        <f>SUM(G128:G129)</f>
        <v>9162.5</v>
      </c>
      <c r="H127" s="12">
        <f t="shared" si="42"/>
        <v>3941.3999999999996</v>
      </c>
      <c r="I127" s="12">
        <f>SUM(I128:I129)</f>
        <v>380.7</v>
      </c>
      <c r="J127" s="12">
        <f>SUM(J128:J129)</f>
        <v>3560.7</v>
      </c>
      <c r="K127" s="11">
        <f t="shared" si="37"/>
        <v>36.95466691669401</v>
      </c>
      <c r="L127" s="11">
        <f>I127/F127*100</f>
        <v>25.329341317365266</v>
      </c>
      <c r="M127" s="31">
        <f t="shared" si="30"/>
        <v>38.861664392905865</v>
      </c>
    </row>
    <row r="128" spans="1:13" ht="45.75" customHeight="1">
      <c r="A128" s="42"/>
      <c r="B128" s="43"/>
      <c r="C128" s="89"/>
      <c r="D128" s="5" t="s">
        <v>12</v>
      </c>
      <c r="E128" s="12">
        <f t="shared" si="41"/>
        <v>6325.1</v>
      </c>
      <c r="F128" s="12">
        <v>0</v>
      </c>
      <c r="G128" s="12">
        <v>6325.1</v>
      </c>
      <c r="H128" s="12">
        <f t="shared" si="42"/>
        <v>2337.1</v>
      </c>
      <c r="I128" s="12">
        <v>0</v>
      </c>
      <c r="J128" s="11">
        <v>2337.1</v>
      </c>
      <c r="K128" s="11">
        <f t="shared" si="37"/>
        <v>36.94961344484672</v>
      </c>
      <c r="L128" s="11">
        <v>0</v>
      </c>
      <c r="M128" s="31">
        <f t="shared" si="30"/>
        <v>36.94961344484672</v>
      </c>
    </row>
    <row r="129" spans="1:13" ht="31.5" customHeight="1">
      <c r="A129" s="40"/>
      <c r="B129" s="41"/>
      <c r="C129" s="89"/>
      <c r="D129" s="5" t="s">
        <v>4</v>
      </c>
      <c r="E129" s="12">
        <f t="shared" si="41"/>
        <v>4340.4</v>
      </c>
      <c r="F129" s="12">
        <v>1503</v>
      </c>
      <c r="G129" s="12">
        <v>2837.4</v>
      </c>
      <c r="H129" s="12">
        <f t="shared" si="42"/>
        <v>1604.3</v>
      </c>
      <c r="I129" s="12">
        <v>380.7</v>
      </c>
      <c r="J129" s="11">
        <v>1223.6</v>
      </c>
      <c r="K129" s="11">
        <f t="shared" si="37"/>
        <v>36.962031149202836</v>
      </c>
      <c r="L129" s="11">
        <f>I129/F129*100</f>
        <v>25.329341317365266</v>
      </c>
      <c r="M129" s="31">
        <f t="shared" si="30"/>
        <v>43.12398674843166</v>
      </c>
    </row>
    <row r="130" spans="1:13" ht="47.25" customHeight="1">
      <c r="A130" s="22" t="s">
        <v>90</v>
      </c>
      <c r="B130" s="8"/>
      <c r="C130" s="20" t="s">
        <v>91</v>
      </c>
      <c r="D130" s="5" t="s">
        <v>4</v>
      </c>
      <c r="E130" s="12">
        <f t="shared" si="41"/>
        <v>76950.1</v>
      </c>
      <c r="F130" s="12">
        <v>76950.1</v>
      </c>
      <c r="G130" s="12">
        <v>0</v>
      </c>
      <c r="H130" s="12">
        <f t="shared" si="42"/>
        <v>33858</v>
      </c>
      <c r="I130" s="12">
        <v>33858</v>
      </c>
      <c r="J130" s="11">
        <v>0</v>
      </c>
      <c r="K130" s="11">
        <f t="shared" si="37"/>
        <v>43.9999428200873</v>
      </c>
      <c r="L130" s="11">
        <f>I130/F130*100</f>
        <v>43.9999428200873</v>
      </c>
      <c r="M130" s="31">
        <v>0</v>
      </c>
    </row>
    <row r="131" spans="1:13" ht="78" customHeight="1">
      <c r="A131" s="22" t="s">
        <v>92</v>
      </c>
      <c r="B131" s="8"/>
      <c r="C131" s="20" t="s">
        <v>93</v>
      </c>
      <c r="D131" s="5" t="s">
        <v>4</v>
      </c>
      <c r="E131" s="12">
        <f t="shared" si="41"/>
        <v>52147.9</v>
      </c>
      <c r="F131" s="12">
        <v>52147.9</v>
      </c>
      <c r="G131" s="12">
        <v>0</v>
      </c>
      <c r="H131" s="12">
        <f t="shared" si="42"/>
        <v>24472.4</v>
      </c>
      <c r="I131" s="12">
        <v>24472.4</v>
      </c>
      <c r="J131" s="11">
        <v>0</v>
      </c>
      <c r="K131" s="11">
        <f t="shared" si="37"/>
        <v>46.9288312664556</v>
      </c>
      <c r="L131" s="11">
        <f>I131/F131*100</f>
        <v>46.9288312664556</v>
      </c>
      <c r="M131" s="31">
        <v>0</v>
      </c>
    </row>
    <row r="132" spans="1:13" ht="78.75" customHeight="1">
      <c r="A132" s="38" t="s">
        <v>180</v>
      </c>
      <c r="B132" s="39"/>
      <c r="C132" s="48" t="s">
        <v>181</v>
      </c>
      <c r="D132" s="5" t="s">
        <v>4</v>
      </c>
      <c r="E132" s="12">
        <f t="shared" si="41"/>
        <v>500</v>
      </c>
      <c r="F132" s="12">
        <v>500</v>
      </c>
      <c r="G132" s="12">
        <v>0</v>
      </c>
      <c r="H132" s="12">
        <f t="shared" si="42"/>
        <v>175</v>
      </c>
      <c r="I132" s="12">
        <v>175</v>
      </c>
      <c r="J132" s="11">
        <v>0</v>
      </c>
      <c r="K132" s="11">
        <f t="shared" si="37"/>
        <v>35</v>
      </c>
      <c r="L132" s="11">
        <f>I132/F132*100</f>
        <v>35</v>
      </c>
      <c r="M132" s="31">
        <v>1</v>
      </c>
    </row>
    <row r="133" spans="1:13" ht="15" customHeight="1">
      <c r="A133" s="45">
        <v>19</v>
      </c>
      <c r="B133" s="39" t="s">
        <v>39</v>
      </c>
      <c r="C133" s="89" t="s">
        <v>175</v>
      </c>
      <c r="D133" s="77"/>
      <c r="E133" s="12">
        <f aca="true" t="shared" si="43" ref="E133:J133">SUM(E134:E136)</f>
        <v>2313</v>
      </c>
      <c r="F133" s="12">
        <f t="shared" si="43"/>
        <v>0</v>
      </c>
      <c r="G133" s="12">
        <f t="shared" si="43"/>
        <v>2313</v>
      </c>
      <c r="H133" s="12">
        <f t="shared" si="43"/>
        <v>0</v>
      </c>
      <c r="I133" s="12">
        <f t="shared" si="43"/>
        <v>0</v>
      </c>
      <c r="J133" s="12">
        <f t="shared" si="43"/>
        <v>0</v>
      </c>
      <c r="K133" s="11">
        <f t="shared" si="37"/>
        <v>0</v>
      </c>
      <c r="L133" s="11">
        <v>0</v>
      </c>
      <c r="M133" s="31">
        <f t="shared" si="30"/>
        <v>0</v>
      </c>
    </row>
    <row r="134" spans="1:13" ht="15" customHeight="1">
      <c r="A134" s="49"/>
      <c r="B134" s="43"/>
      <c r="C134" s="90" t="s">
        <v>51</v>
      </c>
      <c r="D134" s="5" t="s">
        <v>10</v>
      </c>
      <c r="E134" s="12">
        <f>F134+G134</f>
        <v>363</v>
      </c>
      <c r="F134" s="12">
        <v>0</v>
      </c>
      <c r="G134" s="12">
        <v>363</v>
      </c>
      <c r="H134" s="12">
        <f>I134+J134</f>
        <v>0</v>
      </c>
      <c r="I134" s="12">
        <v>0</v>
      </c>
      <c r="J134" s="12">
        <v>0</v>
      </c>
      <c r="K134" s="11">
        <f t="shared" si="37"/>
        <v>0</v>
      </c>
      <c r="L134" s="11">
        <v>0</v>
      </c>
      <c r="M134" s="31">
        <f t="shared" si="30"/>
        <v>0</v>
      </c>
    </row>
    <row r="135" spans="1:13" ht="17.25" customHeight="1">
      <c r="A135" s="52"/>
      <c r="B135" s="53"/>
      <c r="C135" s="91"/>
      <c r="D135" s="5" t="s">
        <v>2</v>
      </c>
      <c r="E135" s="12">
        <f>F135+G135</f>
        <v>450</v>
      </c>
      <c r="F135" s="12">
        <v>0</v>
      </c>
      <c r="G135" s="12">
        <v>450</v>
      </c>
      <c r="H135" s="12">
        <f>I135+J135</f>
        <v>0</v>
      </c>
      <c r="I135" s="12">
        <v>0</v>
      </c>
      <c r="J135" s="11">
        <v>0</v>
      </c>
      <c r="K135" s="11">
        <f t="shared" si="37"/>
        <v>0</v>
      </c>
      <c r="L135" s="11">
        <v>0</v>
      </c>
      <c r="M135" s="31">
        <f t="shared" si="30"/>
        <v>0</v>
      </c>
    </row>
    <row r="136" spans="1:13" ht="15.75">
      <c r="A136" s="52"/>
      <c r="B136" s="53"/>
      <c r="C136" s="92"/>
      <c r="D136" s="5" t="s">
        <v>3</v>
      </c>
      <c r="E136" s="12">
        <f>F136+G136</f>
        <v>1500</v>
      </c>
      <c r="F136" s="12">
        <v>0</v>
      </c>
      <c r="G136" s="12">
        <v>1500</v>
      </c>
      <c r="H136" s="12">
        <f>I136+J136</f>
        <v>0</v>
      </c>
      <c r="I136" s="12">
        <v>0</v>
      </c>
      <c r="J136" s="11">
        <v>0</v>
      </c>
      <c r="K136" s="11">
        <f t="shared" si="37"/>
        <v>0</v>
      </c>
      <c r="L136" s="11">
        <v>0</v>
      </c>
      <c r="M136" s="31">
        <f t="shared" si="30"/>
        <v>0</v>
      </c>
    </row>
    <row r="137" spans="1:13" ht="63.75" customHeight="1">
      <c r="A137" s="45">
        <v>20</v>
      </c>
      <c r="B137" s="39" t="s">
        <v>41</v>
      </c>
      <c r="C137" s="89" t="s">
        <v>176</v>
      </c>
      <c r="D137" s="77"/>
      <c r="E137" s="12">
        <f aca="true" t="shared" si="44" ref="E137:J137">E138</f>
        <v>3915</v>
      </c>
      <c r="F137" s="12">
        <f t="shared" si="44"/>
        <v>0</v>
      </c>
      <c r="G137" s="12">
        <f t="shared" si="44"/>
        <v>3915</v>
      </c>
      <c r="H137" s="12">
        <f t="shared" si="44"/>
        <v>95</v>
      </c>
      <c r="I137" s="12">
        <f t="shared" si="44"/>
        <v>0</v>
      </c>
      <c r="J137" s="12">
        <f t="shared" si="44"/>
        <v>95</v>
      </c>
      <c r="K137" s="11">
        <f t="shared" si="37"/>
        <v>2.4265644955300125</v>
      </c>
      <c r="L137" s="11">
        <v>0</v>
      </c>
      <c r="M137" s="31">
        <f t="shared" si="30"/>
        <v>2.4265644955300125</v>
      </c>
    </row>
    <row r="138" spans="1:13" ht="30" customHeight="1">
      <c r="A138" s="55"/>
      <c r="B138" s="69"/>
      <c r="C138" s="44" t="s">
        <v>51</v>
      </c>
      <c r="D138" s="5" t="s">
        <v>163</v>
      </c>
      <c r="E138" s="12">
        <f>F138+G138</f>
        <v>3915</v>
      </c>
      <c r="F138" s="12">
        <v>0</v>
      </c>
      <c r="G138" s="12">
        <v>3915</v>
      </c>
      <c r="H138" s="12">
        <f>I138+J138</f>
        <v>95</v>
      </c>
      <c r="I138" s="12">
        <v>0</v>
      </c>
      <c r="J138" s="11">
        <v>95</v>
      </c>
      <c r="K138" s="11">
        <f t="shared" si="37"/>
        <v>2.4265644955300125</v>
      </c>
      <c r="L138" s="11">
        <v>0</v>
      </c>
      <c r="M138" s="31">
        <f t="shared" si="30"/>
        <v>2.4265644955300125</v>
      </c>
    </row>
    <row r="139" spans="1:13" ht="48.75" customHeight="1">
      <c r="A139" s="45">
        <v>21</v>
      </c>
      <c r="B139" s="39" t="s">
        <v>150</v>
      </c>
      <c r="C139" s="89" t="s">
        <v>177</v>
      </c>
      <c r="D139" s="77"/>
      <c r="E139" s="12">
        <f aca="true" t="shared" si="45" ref="E139:J139">SUM(E140:E142)</f>
        <v>1910</v>
      </c>
      <c r="F139" s="12">
        <f t="shared" si="45"/>
        <v>0</v>
      </c>
      <c r="G139" s="12">
        <f t="shared" si="45"/>
        <v>1910</v>
      </c>
      <c r="H139" s="12">
        <f t="shared" si="45"/>
        <v>0</v>
      </c>
      <c r="I139" s="12">
        <f t="shared" si="45"/>
        <v>0</v>
      </c>
      <c r="J139" s="12">
        <f t="shared" si="45"/>
        <v>0</v>
      </c>
      <c r="K139" s="11">
        <f t="shared" si="37"/>
        <v>0</v>
      </c>
      <c r="L139" s="11">
        <v>0</v>
      </c>
      <c r="M139" s="31">
        <f t="shared" si="30"/>
        <v>0</v>
      </c>
    </row>
    <row r="140" spans="1:13" ht="31.5">
      <c r="A140" s="49"/>
      <c r="B140" s="68"/>
      <c r="C140" s="64" t="s">
        <v>51</v>
      </c>
      <c r="D140" s="62" t="s">
        <v>163</v>
      </c>
      <c r="E140" s="12">
        <f>F140+G140</f>
        <v>340</v>
      </c>
      <c r="F140" s="12">
        <v>0</v>
      </c>
      <c r="G140" s="12">
        <v>340</v>
      </c>
      <c r="H140" s="12">
        <f>I140+J140</f>
        <v>0</v>
      </c>
      <c r="I140" s="12">
        <v>0</v>
      </c>
      <c r="J140" s="12">
        <v>0</v>
      </c>
      <c r="K140" s="11">
        <f t="shared" si="37"/>
        <v>0</v>
      </c>
      <c r="L140" s="11">
        <v>0</v>
      </c>
      <c r="M140" s="31">
        <f>J140/G140*100</f>
        <v>0</v>
      </c>
    </row>
    <row r="141" spans="1:13" ht="31.5">
      <c r="A141" s="49"/>
      <c r="B141" s="68"/>
      <c r="C141" s="65"/>
      <c r="D141" s="5" t="s">
        <v>10</v>
      </c>
      <c r="E141" s="12">
        <f>F141+G141</f>
        <v>1450</v>
      </c>
      <c r="F141" s="12">
        <v>0</v>
      </c>
      <c r="G141" s="12">
        <v>1450</v>
      </c>
      <c r="H141" s="12">
        <f>I141+J141</f>
        <v>0</v>
      </c>
      <c r="I141" s="12">
        <v>0</v>
      </c>
      <c r="J141" s="12">
        <v>0</v>
      </c>
      <c r="K141" s="11">
        <f t="shared" si="37"/>
        <v>0</v>
      </c>
      <c r="L141" s="11">
        <v>1</v>
      </c>
      <c r="M141" s="31">
        <f>J141/G141*100</f>
        <v>0</v>
      </c>
    </row>
    <row r="142" spans="1:13" ht="16.5" customHeight="1">
      <c r="A142" s="46"/>
      <c r="B142" s="67"/>
      <c r="C142" s="66"/>
      <c r="D142" s="62" t="s">
        <v>2</v>
      </c>
      <c r="E142" s="12">
        <f>F142+G142</f>
        <v>120</v>
      </c>
      <c r="F142" s="12">
        <v>0</v>
      </c>
      <c r="G142" s="12">
        <v>120</v>
      </c>
      <c r="H142" s="12">
        <f>I142+J142</f>
        <v>0</v>
      </c>
      <c r="I142" s="12">
        <v>0</v>
      </c>
      <c r="J142" s="11">
        <v>0</v>
      </c>
      <c r="K142" s="11">
        <f t="shared" si="37"/>
        <v>0</v>
      </c>
      <c r="L142" s="11">
        <v>0</v>
      </c>
      <c r="M142" s="31">
        <f>J142/G142*100</f>
        <v>0</v>
      </c>
    </row>
    <row r="143" spans="1:13" ht="15.75" customHeight="1">
      <c r="A143" s="25"/>
      <c r="B143" s="26"/>
      <c r="C143" s="27"/>
      <c r="D143" s="16"/>
      <c r="E143" s="17"/>
      <c r="F143" s="17"/>
      <c r="G143" s="17"/>
      <c r="H143" s="17"/>
      <c r="I143" s="17"/>
      <c r="J143" s="18"/>
      <c r="K143" s="18"/>
      <c r="L143" s="18"/>
      <c r="M143" s="19"/>
    </row>
    <row r="144" spans="1:13" ht="15" customHeight="1">
      <c r="A144" s="15"/>
      <c r="B144" s="7"/>
      <c r="C144" s="14"/>
      <c r="D144" s="16"/>
      <c r="E144" s="17"/>
      <c r="F144" s="17"/>
      <c r="G144" s="17"/>
      <c r="H144" s="17"/>
      <c r="I144" s="17"/>
      <c r="J144" s="18"/>
      <c r="K144" s="18"/>
      <c r="L144" s="18"/>
      <c r="M144" s="19"/>
    </row>
  </sheetData>
  <sheetProtection/>
  <autoFilter ref="A10:M142"/>
  <mergeCells count="54">
    <mergeCell ref="A4:M4"/>
    <mergeCell ref="C92:D92"/>
    <mergeCell ref="C64:D64"/>
    <mergeCell ref="C78:D78"/>
    <mergeCell ref="I8:J8"/>
    <mergeCell ref="C48:D48"/>
    <mergeCell ref="E8:E9"/>
    <mergeCell ref="A12:D12"/>
    <mergeCell ref="C19:D19"/>
    <mergeCell ref="C27:D27"/>
    <mergeCell ref="H7:J7"/>
    <mergeCell ref="C37:C39"/>
    <mergeCell ref="C40:C43"/>
    <mergeCell ref="F8:G8"/>
    <mergeCell ref="C13:D13"/>
    <mergeCell ref="C29:D29"/>
    <mergeCell ref="C35:D35"/>
    <mergeCell ref="H8:H9"/>
    <mergeCell ref="A1:M1"/>
    <mergeCell ref="A2:M2"/>
    <mergeCell ref="A3:M3"/>
    <mergeCell ref="K8:K9"/>
    <mergeCell ref="C117:D117"/>
    <mergeCell ref="C103:C105"/>
    <mergeCell ref="C90:D90"/>
    <mergeCell ref="C111:D111"/>
    <mergeCell ref="C100:C102"/>
    <mergeCell ref="C97:D97"/>
    <mergeCell ref="C139:D139"/>
    <mergeCell ref="C84:C87"/>
    <mergeCell ref="C58:D58"/>
    <mergeCell ref="C133:D133"/>
    <mergeCell ref="C127:C129"/>
    <mergeCell ref="C121:C123"/>
    <mergeCell ref="C134:C136"/>
    <mergeCell ref="C106:C108"/>
    <mergeCell ref="B7:B9"/>
    <mergeCell ref="A7:A9"/>
    <mergeCell ref="A11:D11"/>
    <mergeCell ref="C137:D137"/>
    <mergeCell ref="C14:C16"/>
    <mergeCell ref="C124:D124"/>
    <mergeCell ref="C119:D119"/>
    <mergeCell ref="C44:C46"/>
    <mergeCell ref="K7:M7"/>
    <mergeCell ref="D7:D9"/>
    <mergeCell ref="C7:C9"/>
    <mergeCell ref="C68:D68"/>
    <mergeCell ref="C88:D88"/>
    <mergeCell ref="C53:C56"/>
    <mergeCell ref="C49:C51"/>
    <mergeCell ref="L8:M8"/>
    <mergeCell ref="E7:G7"/>
    <mergeCell ref="C61:C63"/>
  </mergeCells>
  <printOptions/>
  <pageMargins left="0.35433070866141736" right="0.35433070866141736" top="1.1811023622047245" bottom="0.3937007874015748" header="0.7086614173228347" footer="0.2362204724409449"/>
  <pageSetup fitToHeight="0" fitToWidth="1" horizontalDpi="600" verticalDpi="600" orientation="landscape" paperSize="9" scale="80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2016-06-07T08:29:57Z</cp:lastPrinted>
  <dcterms:created xsi:type="dcterms:W3CDTF">2014-07-04T13:22:28Z</dcterms:created>
  <dcterms:modified xsi:type="dcterms:W3CDTF">2016-07-04T09:43:51Z</dcterms:modified>
  <cp:category/>
  <cp:version/>
  <cp:contentType/>
  <cp:contentStatus/>
</cp:coreProperties>
</file>