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04.2016" sheetId="1" r:id="rId1"/>
  </sheets>
  <definedNames>
    <definedName name="_xlnm._FilterDatabase" localSheetId="0" hidden="1">'на 01.04.2016'!$A$10:$M$139</definedName>
    <definedName name="_xlnm.Print_Titles" localSheetId="0">'на 01.04.2016'!$10:$10</definedName>
  </definedNames>
  <calcPr fullCalcOnLoad="1"/>
</workbook>
</file>

<file path=xl/sharedStrings.xml><?xml version="1.0" encoding="utf-8"?>
<sst xmlns="http://schemas.openxmlformats.org/spreadsheetml/2006/main" count="297" uniqueCount="188">
  <si>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</si>
  <si>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</si>
  <si>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</si>
  <si>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</si>
  <si>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</si>
  <si>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</si>
  <si>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</si>
  <si>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</si>
  <si>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</si>
  <si>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</si>
  <si>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</si>
  <si>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</si>
  <si>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</si>
  <si>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</si>
  <si>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</si>
  <si>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</si>
  <si>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</si>
  <si>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</si>
  <si>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</si>
  <si>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</si>
  <si>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</si>
  <si>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</si>
  <si>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</si>
  <si>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</si>
  <si>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</si>
  <si>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</si>
  <si>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</si>
  <si>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</si>
  <si>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</si>
  <si>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</si>
  <si>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</si>
  <si>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</si>
  <si>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</si>
  <si>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</si>
  <si>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</si>
  <si>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</si>
  <si>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</si>
  <si>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</si>
  <si>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</si>
  <si>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</si>
  <si>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</si>
  <si>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</si>
  <si>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</si>
  <si>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</si>
  <si>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</si>
  <si>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</si>
  <si>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</si>
  <si>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</si>
  <si>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</si>
  <si>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</si>
  <si>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</si>
  <si>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</si>
  <si>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</si>
  <si>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</si>
  <si>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</si>
  <si>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</si>
  <si>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</si>
  <si>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</si>
  <si>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</si>
  <si>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</si>
  <si>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</si>
  <si>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</si>
  <si>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</si>
  <si>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</si>
  <si>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</si>
  <si>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</si>
  <si>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</si>
  <si>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</si>
  <si>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</si>
  <si>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</si>
  <si>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</si>
  <si>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</si>
  <si>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</si>
  <si>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</si>
  <si>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</si>
  <si>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</si>
  <si>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</si>
  <si>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</si>
  <si>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</si>
  <si>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</si>
  <si>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</si>
  <si>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</si>
  <si>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</si>
  <si>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</si>
  <si>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</si>
  <si>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</si>
  <si>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</si>
  <si>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</si>
  <si>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</si>
  <si>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</si>
  <si>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</si>
  <si>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</si>
  <si>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</si>
  <si>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</si>
  <si>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</si>
  <si>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О рекламно-информационной политике муниципального образования город-курорт Анапа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</si>
  <si>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</si>
  <si>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</si>
  <si>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</si>
  <si>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</si>
  <si>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</si>
  <si>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</si>
  <si>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</si>
  <si>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</si>
  <si>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</si>
  <si>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</si>
  <si>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</si>
  <si>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</si>
  <si>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</si>
  <si>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</si>
  <si>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</si>
  <si>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</si>
  <si>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</si>
  <si>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</si>
  <si>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Проведение профилактических мероприятий по недопущению возникновения инфекционных заболеваний сельскохозяйственных животных и птицы на территории муниципального образования город-курорт Анапа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</si>
  <si>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</si>
  <si>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</si>
  <si>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</si>
  <si>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</si>
  <si>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</si>
  <si>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</si>
  <si>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</si>
  <si>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</si>
  <si>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</si>
  <si>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</si>
  <si>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</si>
  <si>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</si>
  <si>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</si>
  <si>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</si>
  <si>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</si>
  <si>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</si>
  <si>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</si>
  <si>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</si>
  <si>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</si>
  <si>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</si>
  <si>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</si>
  <si>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</si>
  <si>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</si>
  <si>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</si>
  <si>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Отлов бесхозяйных животных</t>
  </si>
  <si>
    <t>9.8</t>
  </si>
  <si>
    <t>Организация общественных работ в целях благоустройства муниципального образования город-курорт Анапа</t>
  </si>
  <si>
    <t>9.9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</si>
  <si>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</si>
  <si>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</si>
  <si>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</si>
  <si>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</si>
  <si>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</si>
  <si>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</si>
  <si>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</si>
  <si>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</si>
  <si>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13.5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</si>
  <si>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</si>
  <si>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</si>
  <si>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</si>
  <si>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</si>
  <si>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</si>
  <si>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</si>
  <si>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</si>
  <si>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</si>
  <si>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</si>
  <si>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</si>
  <si>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</si>
  <si>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«Информационное обеспечение деятельности администрации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</si>
  <si>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</si>
  <si>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</si>
  <si>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</si>
  <si>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</si>
  <si>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</si>
  <si>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</si>
  <si>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</si>
  <si>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</si>
  <si>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</si>
  <si>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</si>
  <si>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</si>
  <si>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</si>
  <si>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</si>
  <si>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</si>
  <si>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</si>
  <si>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</si>
  <si>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</si>
  <si>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Утверждено сводной бюджетной росписью на 2016 год, тыс. рублей</t>
  </si>
  <si>
    <t>18.6</t>
  </si>
  <si>
    <t>Профилактика терроризма и экстремизма в муниципальных учреждениях здравоохранения муниципального образования город-курорт Анапа</t>
  </si>
  <si>
    <t>по состоянию на 1 апреля 2016 года</t>
  </si>
  <si>
    <t>Исполнено на 01.04.2016,          тыс. рублей</t>
  </si>
  <si>
    <t>10.6</t>
  </si>
  <si>
    <t>Подготовка градостроительной и землеустроительной документации на территории муниципального образования город-курорт Анапа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</si>
</sst>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0" xfId="59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3" fillId="0" borderId="0" xfId="56">
      <alignment/>
      <protection/>
    </xf>
    <xf numFmtId="172" fontId="4" fillId="0" borderId="10" xfId="52" applyNumberFormat="1" applyFont="1" applyFill="1" applyBorder="1" applyAlignment="1" applyProtection="1">
      <alignment horizontal="right" vertical="top"/>
      <protection hidden="1"/>
    </xf>
    <xf numFmtId="172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1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72" fontId="6" fillId="0" borderId="10" xfId="52" applyNumberFormat="1" applyFont="1" applyFill="1" applyBorder="1" applyAlignment="1" applyProtection="1">
      <alignment horizontal="right" vertical="top"/>
      <protection hidden="1"/>
    </xf>
    <xf numFmtId="172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1" xfId="52" applyNumberFormat="1" applyFont="1" applyBorder="1" applyAlignment="1" applyProtection="1">
      <alignment horizontal="center"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67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3" xfId="52" applyNumberFormat="1" applyFont="1" applyFill="1" applyBorder="1" applyAlignment="1" applyProtection="1">
      <alignment vertical="top" wrapText="1"/>
      <protection hidden="1"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171" fontId="4" fillId="0" borderId="17" xfId="52" applyNumberFormat="1" applyFont="1" applyFill="1" applyBorder="1" applyAlignment="1" applyProtection="1">
      <alignment vertical="top" wrapText="1"/>
      <protection hidden="1"/>
    </xf>
    <xf numFmtId="171" fontId="4" fillId="0" borderId="18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left"/>
      <protection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2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  <xf numFmtId="0" fontId="4" fillId="0" borderId="19" xfId="52" applyFont="1" applyBorder="1" applyAlignment="1" applyProtection="1">
      <alignment horizontal="center" vertical="top" wrapText="1"/>
      <protection hidden="1"/>
    </xf>
    <xf numFmtId="0" fontId="4" fillId="0" borderId="20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2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3" xfId="52" applyNumberFormat="1" applyFont="1" applyFill="1" applyBorder="1" applyAlignment="1" applyProtection="1">
      <alignment horizontal="left" vertical="top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41"/>
  <sheetViews>
    <sheetView showGridLines="0" tabSelected="1" zoomScalePageLayoutView="0" workbookViewId="0" topLeftCell="A1">
      <pane xSplit="4" ySplit="11" topLeftCell="E13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46" sqref="E146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42" width="7.8515625" style="2" customWidth="1"/>
    <col min="43" max="16384" width="9.140625" style="2" customWidth="1"/>
  </cols>
  <sheetData>
    <row r="1" spans="1:13" s="10" customFormat="1" ht="19.5" customHeight="1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10" customFormat="1" ht="19.5" customHeight="1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10" customFormat="1" ht="20.25" customHeight="1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" customFormat="1" ht="19.5" customHeight="1">
      <c r="A4" s="73" t="s">
        <v>184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84" t="s">
        <v>16</v>
      </c>
      <c r="B7" s="84" t="s">
        <v>17</v>
      </c>
      <c r="C7" s="92" t="s">
        <v>46</v>
      </c>
      <c r="D7" s="92" t="s">
        <v>15</v>
      </c>
      <c r="E7" s="75" t="s">
        <v>181</v>
      </c>
      <c r="F7" s="81"/>
      <c r="G7" s="76"/>
      <c r="H7" s="75" t="s">
        <v>185</v>
      </c>
      <c r="I7" s="81"/>
      <c r="J7" s="76"/>
      <c r="K7" s="89" t="s">
        <v>34</v>
      </c>
      <c r="L7" s="90"/>
      <c r="M7" s="91"/>
    </row>
    <row r="8" spans="1:13" ht="30.75" customHeight="1">
      <c r="A8" s="84"/>
      <c r="B8" s="84"/>
      <c r="C8" s="92"/>
      <c r="D8" s="92"/>
      <c r="E8" s="77" t="s">
        <v>166</v>
      </c>
      <c r="F8" s="75" t="s">
        <v>167</v>
      </c>
      <c r="G8" s="76"/>
      <c r="H8" s="77" t="s">
        <v>166</v>
      </c>
      <c r="I8" s="75" t="s">
        <v>167</v>
      </c>
      <c r="J8" s="76"/>
      <c r="K8" s="77" t="s">
        <v>166</v>
      </c>
      <c r="L8" s="75" t="s">
        <v>167</v>
      </c>
      <c r="M8" s="76"/>
    </row>
    <row r="9" spans="1:13" ht="30" customHeight="1">
      <c r="A9" s="84"/>
      <c r="B9" s="84"/>
      <c r="C9" s="92"/>
      <c r="D9" s="92"/>
      <c r="E9" s="78"/>
      <c r="F9" s="13" t="s">
        <v>168</v>
      </c>
      <c r="G9" s="13" t="s">
        <v>169</v>
      </c>
      <c r="H9" s="78"/>
      <c r="I9" s="13" t="s">
        <v>168</v>
      </c>
      <c r="J9" s="13" t="s">
        <v>169</v>
      </c>
      <c r="K9" s="78"/>
      <c r="L9" s="13" t="s">
        <v>168</v>
      </c>
      <c r="M9" s="13" t="s">
        <v>169</v>
      </c>
    </row>
    <row r="10" spans="1:13" s="6" customFormat="1" ht="14.25" customHeight="1">
      <c r="A10" s="32">
        <v>1</v>
      </c>
      <c r="B10" s="33">
        <v>2</v>
      </c>
      <c r="C10" s="30">
        <v>3</v>
      </c>
      <c r="D10" s="30">
        <v>4</v>
      </c>
      <c r="E10" s="28">
        <v>5</v>
      </c>
      <c r="F10" s="28">
        <v>6</v>
      </c>
      <c r="G10" s="28">
        <v>7</v>
      </c>
      <c r="H10" s="28">
        <v>8</v>
      </c>
      <c r="I10" s="30">
        <v>9</v>
      </c>
      <c r="J10" s="28">
        <v>10</v>
      </c>
      <c r="K10" s="28">
        <v>11</v>
      </c>
      <c r="L10" s="28">
        <v>12</v>
      </c>
      <c r="M10" s="29">
        <v>13</v>
      </c>
    </row>
    <row r="11" spans="1:13" ht="16.5" customHeight="1">
      <c r="A11" s="85" t="s">
        <v>35</v>
      </c>
      <c r="B11" s="85"/>
      <c r="C11" s="85"/>
      <c r="D11" s="85"/>
      <c r="E11" s="34">
        <f aca="true" t="shared" si="0" ref="E11:J11">E13+E19+E27+E29+E35+E48+E57+E61+E67+E77+E87+E89+E91+E97+E109+E115+E117+E122+E131+E134+E136</f>
        <v>3606426.400000001</v>
      </c>
      <c r="F11" s="34">
        <f t="shared" si="0"/>
        <v>1754593.2000000002</v>
      </c>
      <c r="G11" s="34">
        <f t="shared" si="0"/>
        <v>1851833.2</v>
      </c>
      <c r="H11" s="34">
        <f t="shared" si="0"/>
        <v>606747</v>
      </c>
      <c r="I11" s="34">
        <f t="shared" si="0"/>
        <v>341988.2</v>
      </c>
      <c r="J11" s="34">
        <f t="shared" si="0"/>
        <v>264758.8</v>
      </c>
      <c r="K11" s="34">
        <f aca="true" t="shared" si="1" ref="K11:M13">H11/E11*100</f>
        <v>16.824050533791564</v>
      </c>
      <c r="L11" s="34">
        <f t="shared" si="1"/>
        <v>19.49102504215792</v>
      </c>
      <c r="M11" s="35">
        <f t="shared" si="1"/>
        <v>14.297119200584588</v>
      </c>
    </row>
    <row r="12" spans="1:13" ht="16.5" customHeight="1">
      <c r="A12" s="79" t="s">
        <v>170</v>
      </c>
      <c r="B12" s="79"/>
      <c r="C12" s="79"/>
      <c r="D12" s="79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45.75" customHeight="1">
      <c r="A13" s="9">
        <v>1</v>
      </c>
      <c r="B13" s="36" t="s">
        <v>18</v>
      </c>
      <c r="C13" s="74" t="s">
        <v>153</v>
      </c>
      <c r="D13" s="74"/>
      <c r="E13" s="12">
        <f aca="true" t="shared" si="2" ref="E13:J13">E14+E17+E18</f>
        <v>2063203.5</v>
      </c>
      <c r="F13" s="12">
        <f t="shared" si="2"/>
        <v>1335601.1</v>
      </c>
      <c r="G13" s="12">
        <f t="shared" si="2"/>
        <v>727602.4</v>
      </c>
      <c r="H13" s="12">
        <f t="shared" si="2"/>
        <v>341536.10000000003</v>
      </c>
      <c r="I13" s="12">
        <f t="shared" si="2"/>
        <v>245909</v>
      </c>
      <c r="J13" s="12">
        <f t="shared" si="2"/>
        <v>95627.09999999999</v>
      </c>
      <c r="K13" s="11">
        <f t="shared" si="1"/>
        <v>16.553679750931018</v>
      </c>
      <c r="L13" s="11">
        <f t="shared" si="1"/>
        <v>18.411859648812808</v>
      </c>
      <c r="M13" s="31">
        <f t="shared" si="1"/>
        <v>13.142768632978669</v>
      </c>
    </row>
    <row r="14" spans="1:13" ht="16.5" customHeight="1">
      <c r="A14" s="38" t="s">
        <v>47</v>
      </c>
      <c r="B14" s="50"/>
      <c r="C14" s="80" t="s">
        <v>45</v>
      </c>
      <c r="D14" s="4" t="s">
        <v>19</v>
      </c>
      <c r="E14" s="12">
        <f aca="true" t="shared" si="3" ref="E14:J14">SUM(E15:E16)</f>
        <v>2045091.5</v>
      </c>
      <c r="F14" s="12">
        <f t="shared" si="3"/>
        <v>1335601.1</v>
      </c>
      <c r="G14" s="12">
        <f t="shared" si="3"/>
        <v>709490.4</v>
      </c>
      <c r="H14" s="12">
        <f t="shared" si="3"/>
        <v>339645.2</v>
      </c>
      <c r="I14" s="12">
        <f t="shared" si="3"/>
        <v>245909</v>
      </c>
      <c r="J14" s="12">
        <f t="shared" si="3"/>
        <v>93736.2</v>
      </c>
      <c r="K14" s="11">
        <f>H14/E14*100</f>
        <v>16.60782414869946</v>
      </c>
      <c r="L14" s="11">
        <f>I14/F14*100</f>
        <v>18.411859648812808</v>
      </c>
      <c r="M14" s="31">
        <f aca="true" t="shared" si="4" ref="M14:M78">J14/G14*100</f>
        <v>13.211764387509684</v>
      </c>
    </row>
    <row r="15" spans="1:13" ht="31.5" customHeight="1">
      <c r="A15" s="52"/>
      <c r="B15" s="51"/>
      <c r="C15" s="80"/>
      <c r="D15" s="5" t="s">
        <v>0</v>
      </c>
      <c r="E15" s="12">
        <f>F15+G15</f>
        <v>9605</v>
      </c>
      <c r="F15" s="12">
        <v>0</v>
      </c>
      <c r="G15" s="12">
        <v>9605</v>
      </c>
      <c r="H15" s="12">
        <f>I15+J15</f>
        <v>0</v>
      </c>
      <c r="I15" s="12">
        <v>0</v>
      </c>
      <c r="J15" s="11">
        <v>0</v>
      </c>
      <c r="K15" s="11">
        <f aca="true" t="shared" si="5" ref="K15:K46">H15/E15*100</f>
        <v>0</v>
      </c>
      <c r="L15" s="11">
        <v>0</v>
      </c>
      <c r="M15" s="31">
        <f t="shared" si="4"/>
        <v>0</v>
      </c>
    </row>
    <row r="16" spans="1:13" ht="16.5" customHeight="1">
      <c r="A16" s="52"/>
      <c r="B16" s="51"/>
      <c r="C16" s="80"/>
      <c r="D16" s="5" t="s">
        <v>2</v>
      </c>
      <c r="E16" s="12">
        <f>F16+G16</f>
        <v>2035486.5</v>
      </c>
      <c r="F16" s="12">
        <v>1335601.1</v>
      </c>
      <c r="G16" s="12">
        <v>699885.4</v>
      </c>
      <c r="H16" s="12">
        <f>I16+J16</f>
        <v>339645.2</v>
      </c>
      <c r="I16" s="12">
        <v>245909</v>
      </c>
      <c r="J16" s="11">
        <v>93736.2</v>
      </c>
      <c r="K16" s="11">
        <f t="shared" si="5"/>
        <v>16.6861927111774</v>
      </c>
      <c r="L16" s="11">
        <f>I16/F16*100</f>
        <v>18.411859648812808</v>
      </c>
      <c r="M16" s="31">
        <f t="shared" si="4"/>
        <v>13.393078352541716</v>
      </c>
    </row>
    <row r="17" spans="1:13" ht="31.5">
      <c r="A17" s="22" t="s">
        <v>49</v>
      </c>
      <c r="B17" s="21"/>
      <c r="C17" s="20" t="s">
        <v>48</v>
      </c>
      <c r="D17" s="5" t="s">
        <v>2</v>
      </c>
      <c r="E17" s="12">
        <f>F17+G17</f>
        <v>8637.4</v>
      </c>
      <c r="F17" s="12">
        <v>0</v>
      </c>
      <c r="G17" s="12">
        <v>8637.4</v>
      </c>
      <c r="H17" s="12">
        <f>I17+J17</f>
        <v>0</v>
      </c>
      <c r="I17" s="12">
        <v>0</v>
      </c>
      <c r="J17" s="11">
        <v>0</v>
      </c>
      <c r="K17" s="11">
        <f t="shared" si="5"/>
        <v>0</v>
      </c>
      <c r="L17" s="11">
        <v>0</v>
      </c>
      <c r="M17" s="31">
        <f t="shared" si="4"/>
        <v>0</v>
      </c>
    </row>
    <row r="18" spans="1:13" ht="15.75" customHeight="1">
      <c r="A18" s="22" t="s">
        <v>50</v>
      </c>
      <c r="B18" s="21"/>
      <c r="C18" s="20" t="s">
        <v>51</v>
      </c>
      <c r="D18" s="5" t="s">
        <v>2</v>
      </c>
      <c r="E18" s="12">
        <f>F18+G18</f>
        <v>9474.6</v>
      </c>
      <c r="F18" s="12">
        <v>0</v>
      </c>
      <c r="G18" s="12">
        <v>9474.6</v>
      </c>
      <c r="H18" s="12">
        <f>I18+J18</f>
        <v>1890.9</v>
      </c>
      <c r="I18" s="12">
        <v>0</v>
      </c>
      <c r="J18" s="11">
        <v>1890.9</v>
      </c>
      <c r="K18" s="11">
        <f t="shared" si="5"/>
        <v>19.957570768159076</v>
      </c>
      <c r="L18" s="11">
        <v>0</v>
      </c>
      <c r="M18" s="31">
        <f t="shared" si="4"/>
        <v>19.957570768159076</v>
      </c>
    </row>
    <row r="19" spans="1:13" ht="15.75" customHeight="1">
      <c r="A19" s="45">
        <v>2</v>
      </c>
      <c r="B19" s="54">
        <v>2</v>
      </c>
      <c r="C19" s="80" t="s">
        <v>171</v>
      </c>
      <c r="D19" s="74"/>
      <c r="E19" s="12">
        <f aca="true" t="shared" si="6" ref="E19:J19">E20+E21+E22+E23+E24+E25+E26</f>
        <v>117061.20000000001</v>
      </c>
      <c r="F19" s="12">
        <f t="shared" si="6"/>
        <v>104636.6</v>
      </c>
      <c r="G19" s="12">
        <f t="shared" si="6"/>
        <v>12424.6</v>
      </c>
      <c r="H19" s="12">
        <f t="shared" si="6"/>
        <v>36142.7</v>
      </c>
      <c r="I19" s="12">
        <f t="shared" si="6"/>
        <v>35634.7</v>
      </c>
      <c r="J19" s="12">
        <f t="shared" si="6"/>
        <v>508</v>
      </c>
      <c r="K19" s="11">
        <f t="shared" si="5"/>
        <v>30.875046556843767</v>
      </c>
      <c r="L19" s="11">
        <f>I19/F19*100</f>
        <v>34.055674591873206</v>
      </c>
      <c r="M19" s="31">
        <f t="shared" si="4"/>
        <v>4.088662814094619</v>
      </c>
    </row>
    <row r="20" spans="1:13" ht="30.75" customHeight="1">
      <c r="A20" s="52"/>
      <c r="B20" s="72"/>
      <c r="C20" s="64" t="s">
        <v>51</v>
      </c>
      <c r="D20" s="62" t="s">
        <v>165</v>
      </c>
      <c r="E20" s="12">
        <f aca="true" t="shared" si="7" ref="E20:E26">F20+G20</f>
        <v>20</v>
      </c>
      <c r="F20" s="12">
        <v>0</v>
      </c>
      <c r="G20" s="12">
        <v>20</v>
      </c>
      <c r="H20" s="12">
        <f aca="true" t="shared" si="8" ref="H20:H26">I20+J20</f>
        <v>0</v>
      </c>
      <c r="I20" s="12">
        <v>0</v>
      </c>
      <c r="J20" s="11">
        <v>0</v>
      </c>
      <c r="K20" s="11">
        <f t="shared" si="5"/>
        <v>0</v>
      </c>
      <c r="L20" s="11">
        <v>0</v>
      </c>
      <c r="M20" s="31">
        <f t="shared" si="4"/>
        <v>0</v>
      </c>
    </row>
    <row r="21" spans="1:13" ht="16.5" customHeight="1">
      <c r="A21" s="52"/>
      <c r="B21" s="72"/>
      <c r="C21" s="65"/>
      <c r="D21" s="62" t="s">
        <v>2</v>
      </c>
      <c r="E21" s="12">
        <f t="shared" si="7"/>
        <v>5151.1</v>
      </c>
      <c r="F21" s="12">
        <v>0</v>
      </c>
      <c r="G21" s="12">
        <v>5151.1</v>
      </c>
      <c r="H21" s="12">
        <f t="shared" si="8"/>
        <v>466.9</v>
      </c>
      <c r="I21" s="12">
        <v>0</v>
      </c>
      <c r="J21" s="11">
        <v>466.9</v>
      </c>
      <c r="K21" s="11">
        <f t="shared" si="5"/>
        <v>9.064083399662207</v>
      </c>
      <c r="L21" s="11">
        <v>0</v>
      </c>
      <c r="M21" s="31">
        <f t="shared" si="4"/>
        <v>9.064083399662207</v>
      </c>
    </row>
    <row r="22" spans="1:13" ht="15.75">
      <c r="A22" s="52"/>
      <c r="B22" s="72"/>
      <c r="C22" s="65"/>
      <c r="D22" s="62" t="s">
        <v>3</v>
      </c>
      <c r="E22" s="12">
        <f t="shared" si="7"/>
        <v>1100</v>
      </c>
      <c r="F22" s="12">
        <v>0</v>
      </c>
      <c r="G22" s="12">
        <v>1100</v>
      </c>
      <c r="H22" s="12">
        <f t="shared" si="8"/>
        <v>0</v>
      </c>
      <c r="I22" s="12">
        <v>0</v>
      </c>
      <c r="J22" s="11">
        <v>0</v>
      </c>
      <c r="K22" s="11">
        <f t="shared" si="5"/>
        <v>0</v>
      </c>
      <c r="L22" s="11">
        <v>0</v>
      </c>
      <c r="M22" s="31">
        <f t="shared" si="4"/>
        <v>0</v>
      </c>
    </row>
    <row r="23" spans="1:13" ht="31.5">
      <c r="A23" s="52"/>
      <c r="B23" s="72"/>
      <c r="C23" s="65"/>
      <c r="D23" s="62" t="s">
        <v>4</v>
      </c>
      <c r="E23" s="12">
        <f t="shared" si="7"/>
        <v>1970</v>
      </c>
      <c r="F23" s="12">
        <v>0</v>
      </c>
      <c r="G23" s="12">
        <v>1970</v>
      </c>
      <c r="H23" s="12">
        <f t="shared" si="8"/>
        <v>0</v>
      </c>
      <c r="I23" s="12">
        <v>0</v>
      </c>
      <c r="J23" s="11">
        <v>0</v>
      </c>
      <c r="K23" s="11">
        <f t="shared" si="5"/>
        <v>0</v>
      </c>
      <c r="L23" s="11">
        <v>0</v>
      </c>
      <c r="M23" s="31">
        <f t="shared" si="4"/>
        <v>0</v>
      </c>
    </row>
    <row r="24" spans="1:13" ht="31.5" customHeight="1">
      <c r="A24" s="52"/>
      <c r="B24" s="72"/>
      <c r="C24" s="65"/>
      <c r="D24" s="62" t="s">
        <v>1</v>
      </c>
      <c r="E24" s="12">
        <f t="shared" si="7"/>
        <v>230</v>
      </c>
      <c r="F24" s="12">
        <v>0</v>
      </c>
      <c r="G24" s="12">
        <v>230</v>
      </c>
      <c r="H24" s="12">
        <f t="shared" si="8"/>
        <v>0</v>
      </c>
      <c r="I24" s="12">
        <v>0</v>
      </c>
      <c r="J24" s="11">
        <v>0</v>
      </c>
      <c r="K24" s="11">
        <f t="shared" si="5"/>
        <v>0</v>
      </c>
      <c r="L24" s="11">
        <v>0</v>
      </c>
      <c r="M24" s="31">
        <f t="shared" si="4"/>
        <v>0</v>
      </c>
    </row>
    <row r="25" spans="1:13" ht="30.75" customHeight="1">
      <c r="A25" s="52"/>
      <c r="B25" s="72"/>
      <c r="C25" s="65"/>
      <c r="D25" s="62" t="s">
        <v>5</v>
      </c>
      <c r="E25" s="12">
        <f t="shared" si="7"/>
        <v>105511.6</v>
      </c>
      <c r="F25" s="12">
        <v>104636.6</v>
      </c>
      <c r="G25" s="12">
        <v>875</v>
      </c>
      <c r="H25" s="12">
        <f t="shared" si="8"/>
        <v>35634.7</v>
      </c>
      <c r="I25" s="12">
        <v>35634.7</v>
      </c>
      <c r="J25" s="11">
        <v>0</v>
      </c>
      <c r="K25" s="11">
        <f t="shared" si="5"/>
        <v>33.77325336740225</v>
      </c>
      <c r="L25" s="11">
        <f>I25/F25*100</f>
        <v>34.055674591873206</v>
      </c>
      <c r="M25" s="31">
        <f t="shared" si="4"/>
        <v>0</v>
      </c>
    </row>
    <row r="26" spans="1:13" ht="30.75" customHeight="1">
      <c r="A26" s="52"/>
      <c r="B26" s="72"/>
      <c r="C26" s="66"/>
      <c r="D26" s="62" t="s">
        <v>6</v>
      </c>
      <c r="E26" s="12">
        <f t="shared" si="7"/>
        <v>3078.5</v>
      </c>
      <c r="F26" s="12">
        <v>0</v>
      </c>
      <c r="G26" s="12">
        <v>3078.5</v>
      </c>
      <c r="H26" s="12">
        <f t="shared" si="8"/>
        <v>41.1</v>
      </c>
      <c r="I26" s="12">
        <v>0</v>
      </c>
      <c r="J26" s="11">
        <v>41.1</v>
      </c>
      <c r="K26" s="11">
        <f t="shared" si="5"/>
        <v>1.335065778788371</v>
      </c>
      <c r="L26" s="11">
        <v>0</v>
      </c>
      <c r="M26" s="31">
        <f t="shared" si="4"/>
        <v>1.335065778788371</v>
      </c>
    </row>
    <row r="27" spans="1:13" ht="30.75" customHeight="1">
      <c r="A27" s="45">
        <v>3</v>
      </c>
      <c r="B27" s="39" t="s">
        <v>20</v>
      </c>
      <c r="C27" s="80" t="s">
        <v>172</v>
      </c>
      <c r="D27" s="74"/>
      <c r="E27" s="12">
        <f aca="true" t="shared" si="9" ref="E27:J27">E28</f>
        <v>35268.6</v>
      </c>
      <c r="F27" s="12">
        <f t="shared" si="9"/>
        <v>0</v>
      </c>
      <c r="G27" s="12">
        <f t="shared" si="9"/>
        <v>35268.6</v>
      </c>
      <c r="H27" s="12">
        <f t="shared" si="9"/>
        <v>8562.8</v>
      </c>
      <c r="I27" s="12">
        <f t="shared" si="9"/>
        <v>0</v>
      </c>
      <c r="J27" s="12">
        <f t="shared" si="9"/>
        <v>8562.8</v>
      </c>
      <c r="K27" s="11">
        <f t="shared" si="5"/>
        <v>24.278820253710098</v>
      </c>
      <c r="L27" s="11">
        <v>0</v>
      </c>
      <c r="M27" s="31">
        <f t="shared" si="4"/>
        <v>24.278820253710098</v>
      </c>
    </row>
    <row r="28" spans="1:13" ht="31.5" customHeight="1">
      <c r="A28" s="55"/>
      <c r="B28" s="41"/>
      <c r="C28" s="44" t="s">
        <v>51</v>
      </c>
      <c r="D28" s="5" t="s">
        <v>7</v>
      </c>
      <c r="E28" s="12">
        <f>F28+G28</f>
        <v>35268.6</v>
      </c>
      <c r="F28" s="12">
        <v>0</v>
      </c>
      <c r="G28" s="12">
        <v>35268.6</v>
      </c>
      <c r="H28" s="12">
        <f>I28+J28</f>
        <v>8562.8</v>
      </c>
      <c r="I28" s="12">
        <v>0</v>
      </c>
      <c r="J28" s="11">
        <v>8562.8</v>
      </c>
      <c r="K28" s="11">
        <f t="shared" si="5"/>
        <v>24.278820253710098</v>
      </c>
      <c r="L28" s="11">
        <v>0</v>
      </c>
      <c r="M28" s="31">
        <f t="shared" si="4"/>
        <v>24.278820253710098</v>
      </c>
    </row>
    <row r="29" spans="1:13" ht="30" customHeight="1">
      <c r="A29" s="9">
        <v>4</v>
      </c>
      <c r="B29" s="8" t="s">
        <v>21</v>
      </c>
      <c r="C29" s="74" t="s">
        <v>154</v>
      </c>
      <c r="D29" s="74"/>
      <c r="E29" s="12">
        <f aca="true" t="shared" si="10" ref="E29:J29">E30+E31+E32+E33+E34</f>
        <v>380121.7</v>
      </c>
      <c r="F29" s="12">
        <f t="shared" si="10"/>
        <v>114.5</v>
      </c>
      <c r="G29" s="12">
        <f t="shared" si="10"/>
        <v>380007.2</v>
      </c>
      <c r="H29" s="12">
        <f t="shared" si="10"/>
        <v>74059</v>
      </c>
      <c r="I29" s="12">
        <f t="shared" si="10"/>
        <v>0</v>
      </c>
      <c r="J29" s="12">
        <f t="shared" si="10"/>
        <v>74059</v>
      </c>
      <c r="K29" s="11">
        <f t="shared" si="5"/>
        <v>19.482970848546664</v>
      </c>
      <c r="L29" s="11">
        <f>I29/F29*100</f>
        <v>0</v>
      </c>
      <c r="M29" s="31">
        <f t="shared" si="4"/>
        <v>19.48884126406026</v>
      </c>
    </row>
    <row r="30" spans="1:13" ht="16.5" customHeight="1">
      <c r="A30" s="22" t="s">
        <v>52</v>
      </c>
      <c r="B30" s="8"/>
      <c r="C30" s="37" t="s">
        <v>53</v>
      </c>
      <c r="D30" s="5" t="s">
        <v>8</v>
      </c>
      <c r="E30" s="12">
        <f>F30+G30</f>
        <v>29487.2</v>
      </c>
      <c r="F30" s="12">
        <v>0</v>
      </c>
      <c r="G30" s="12">
        <v>29487.2</v>
      </c>
      <c r="H30" s="12">
        <f>I30+J30</f>
        <v>514.8</v>
      </c>
      <c r="I30" s="12">
        <v>0</v>
      </c>
      <c r="J30" s="11">
        <v>514.8</v>
      </c>
      <c r="K30" s="11">
        <f t="shared" si="5"/>
        <v>1.745842263761903</v>
      </c>
      <c r="L30" s="11">
        <v>0</v>
      </c>
      <c r="M30" s="31">
        <f t="shared" si="4"/>
        <v>1.745842263761903</v>
      </c>
    </row>
    <row r="31" spans="1:13" ht="47.25" customHeight="1">
      <c r="A31" s="22" t="s">
        <v>54</v>
      </c>
      <c r="B31" s="8"/>
      <c r="C31" s="37" t="s">
        <v>55</v>
      </c>
      <c r="D31" s="5" t="s">
        <v>8</v>
      </c>
      <c r="E31" s="12">
        <f>F31+G31</f>
        <v>9217</v>
      </c>
      <c r="F31" s="12">
        <v>0</v>
      </c>
      <c r="G31" s="12">
        <v>9217</v>
      </c>
      <c r="H31" s="12">
        <f>I31+J31</f>
        <v>1133.9</v>
      </c>
      <c r="I31" s="12">
        <v>0</v>
      </c>
      <c r="J31" s="11">
        <v>1133.9</v>
      </c>
      <c r="K31" s="11">
        <f t="shared" si="5"/>
        <v>12.302267549094067</v>
      </c>
      <c r="L31" s="11">
        <v>0</v>
      </c>
      <c r="M31" s="31">
        <f t="shared" si="4"/>
        <v>12.302267549094067</v>
      </c>
    </row>
    <row r="32" spans="1:13" ht="32.25" customHeight="1">
      <c r="A32" s="22" t="s">
        <v>56</v>
      </c>
      <c r="B32" s="8"/>
      <c r="C32" s="37" t="s">
        <v>58</v>
      </c>
      <c r="D32" s="5" t="s">
        <v>8</v>
      </c>
      <c r="E32" s="12">
        <f>F32+G32</f>
        <v>38146</v>
      </c>
      <c r="F32" s="12">
        <v>0</v>
      </c>
      <c r="G32" s="12">
        <v>38146</v>
      </c>
      <c r="H32" s="12">
        <f>I32+J32</f>
        <v>6234.1</v>
      </c>
      <c r="I32" s="12">
        <v>0</v>
      </c>
      <c r="J32" s="11">
        <v>6234.1</v>
      </c>
      <c r="K32" s="11">
        <f t="shared" si="5"/>
        <v>16.34273580454045</v>
      </c>
      <c r="L32" s="11">
        <v>0</v>
      </c>
      <c r="M32" s="31">
        <f t="shared" si="4"/>
        <v>16.34273580454045</v>
      </c>
    </row>
    <row r="33" spans="1:13" ht="62.25" customHeight="1">
      <c r="A33" s="22" t="s">
        <v>57</v>
      </c>
      <c r="B33" s="8"/>
      <c r="C33" s="37" t="s">
        <v>59</v>
      </c>
      <c r="D33" s="5" t="s">
        <v>8</v>
      </c>
      <c r="E33" s="12">
        <f>F33+G33</f>
        <v>298968.4</v>
      </c>
      <c r="F33" s="12">
        <v>114.5</v>
      </c>
      <c r="G33" s="12">
        <v>298853.9</v>
      </c>
      <c r="H33" s="12">
        <f>I33+J33</f>
        <v>65368.4</v>
      </c>
      <c r="I33" s="12">
        <v>0</v>
      </c>
      <c r="J33" s="11">
        <v>65368.4</v>
      </c>
      <c r="K33" s="11">
        <f t="shared" si="5"/>
        <v>21.864651916389825</v>
      </c>
      <c r="L33" s="11">
        <f>I33/F33*100</f>
        <v>0</v>
      </c>
      <c r="M33" s="31">
        <f t="shared" si="4"/>
        <v>21.873028928181963</v>
      </c>
    </row>
    <row r="34" spans="1:13" ht="17.25" customHeight="1">
      <c r="A34" s="22" t="s">
        <v>60</v>
      </c>
      <c r="B34" s="8"/>
      <c r="C34" s="37" t="s">
        <v>51</v>
      </c>
      <c r="D34" s="5" t="s">
        <v>8</v>
      </c>
      <c r="E34" s="12">
        <f>F34+G34</f>
        <v>4303.1</v>
      </c>
      <c r="F34" s="12">
        <v>0</v>
      </c>
      <c r="G34" s="12">
        <v>4303.1</v>
      </c>
      <c r="H34" s="12">
        <f>I34+J34</f>
        <v>807.8</v>
      </c>
      <c r="I34" s="12">
        <v>0</v>
      </c>
      <c r="J34" s="12">
        <v>807.8</v>
      </c>
      <c r="K34" s="11">
        <f t="shared" si="5"/>
        <v>18.772512839580767</v>
      </c>
      <c r="L34" s="11">
        <v>0</v>
      </c>
      <c r="M34" s="31">
        <f t="shared" si="4"/>
        <v>18.772512839580767</v>
      </c>
    </row>
    <row r="35" spans="1:13" ht="47.25" customHeight="1">
      <c r="A35" s="9">
        <v>5</v>
      </c>
      <c r="B35" s="8" t="s">
        <v>22</v>
      </c>
      <c r="C35" s="74" t="s">
        <v>155</v>
      </c>
      <c r="D35" s="74"/>
      <c r="E35" s="12">
        <f aca="true" t="shared" si="11" ref="E35:J35">E36+E37+E40+E44+E47</f>
        <v>30363</v>
      </c>
      <c r="F35" s="12">
        <f t="shared" si="11"/>
        <v>0</v>
      </c>
      <c r="G35" s="12">
        <f t="shared" si="11"/>
        <v>30363</v>
      </c>
      <c r="H35" s="12">
        <f t="shared" si="11"/>
        <v>3834.8</v>
      </c>
      <c r="I35" s="12">
        <f t="shared" si="11"/>
        <v>0</v>
      </c>
      <c r="J35" s="12">
        <f t="shared" si="11"/>
        <v>3834.8</v>
      </c>
      <c r="K35" s="11">
        <f t="shared" si="5"/>
        <v>12.62984553568488</v>
      </c>
      <c r="L35" s="11">
        <v>0</v>
      </c>
      <c r="M35" s="31">
        <f t="shared" si="4"/>
        <v>12.62984553568488</v>
      </c>
    </row>
    <row r="36" spans="1:13" ht="111" customHeight="1">
      <c r="A36" s="22" t="s">
        <v>62</v>
      </c>
      <c r="B36" s="23"/>
      <c r="C36" s="20" t="s">
        <v>61</v>
      </c>
      <c r="D36" s="5" t="s">
        <v>165</v>
      </c>
      <c r="E36" s="12">
        <f>F36+G36</f>
        <v>4925</v>
      </c>
      <c r="F36" s="12">
        <v>0</v>
      </c>
      <c r="G36" s="12">
        <v>4925</v>
      </c>
      <c r="H36" s="12">
        <f>I36+J36</f>
        <v>0</v>
      </c>
      <c r="I36" s="12">
        <v>0</v>
      </c>
      <c r="J36" s="11">
        <v>0</v>
      </c>
      <c r="K36" s="11">
        <f t="shared" si="5"/>
        <v>0</v>
      </c>
      <c r="L36" s="11">
        <v>0</v>
      </c>
      <c r="M36" s="31">
        <f t="shared" si="4"/>
        <v>0</v>
      </c>
    </row>
    <row r="37" spans="1:13" ht="18" customHeight="1">
      <c r="A37" s="38" t="s">
        <v>63</v>
      </c>
      <c r="B37" s="56"/>
      <c r="C37" s="80" t="s">
        <v>64</v>
      </c>
      <c r="D37" s="4" t="s">
        <v>19</v>
      </c>
      <c r="E37" s="12">
        <f aca="true" t="shared" si="12" ref="E37:J37">SUM(E38:E39)</f>
        <v>8174.7</v>
      </c>
      <c r="F37" s="12">
        <f t="shared" si="12"/>
        <v>0</v>
      </c>
      <c r="G37" s="12">
        <f t="shared" si="12"/>
        <v>8174.7</v>
      </c>
      <c r="H37" s="12">
        <f t="shared" si="12"/>
        <v>1231.2</v>
      </c>
      <c r="I37" s="12">
        <f t="shared" si="12"/>
        <v>0</v>
      </c>
      <c r="J37" s="12">
        <f t="shared" si="12"/>
        <v>1231.2</v>
      </c>
      <c r="K37" s="11">
        <f t="shared" si="5"/>
        <v>15.061103159748981</v>
      </c>
      <c r="L37" s="11">
        <v>0</v>
      </c>
      <c r="M37" s="31">
        <f t="shared" si="4"/>
        <v>15.061103159748981</v>
      </c>
    </row>
    <row r="38" spans="1:13" ht="32.25" customHeight="1">
      <c r="A38" s="52"/>
      <c r="B38" s="53"/>
      <c r="C38" s="80"/>
      <c r="D38" s="5" t="s">
        <v>165</v>
      </c>
      <c r="E38" s="12">
        <f>F38+G38</f>
        <v>7414.7</v>
      </c>
      <c r="F38" s="12">
        <v>0</v>
      </c>
      <c r="G38" s="12">
        <v>7414.7</v>
      </c>
      <c r="H38" s="12">
        <f>I38+J38</f>
        <v>1082</v>
      </c>
      <c r="I38" s="12">
        <v>0</v>
      </c>
      <c r="J38" s="11">
        <v>1082</v>
      </c>
      <c r="K38" s="11">
        <f t="shared" si="5"/>
        <v>14.592633552267792</v>
      </c>
      <c r="L38" s="11">
        <v>0</v>
      </c>
      <c r="M38" s="31">
        <f t="shared" si="4"/>
        <v>14.592633552267792</v>
      </c>
    </row>
    <row r="39" spans="1:13" ht="32.25" customHeight="1">
      <c r="A39" s="46"/>
      <c r="B39" s="47"/>
      <c r="C39" s="80"/>
      <c r="D39" s="5" t="s">
        <v>11</v>
      </c>
      <c r="E39" s="12">
        <f>F39+G39</f>
        <v>760</v>
      </c>
      <c r="F39" s="12">
        <v>0</v>
      </c>
      <c r="G39" s="12">
        <v>760</v>
      </c>
      <c r="H39" s="12">
        <f>I39+J39</f>
        <v>149.2</v>
      </c>
      <c r="I39" s="12">
        <v>0</v>
      </c>
      <c r="J39" s="11">
        <v>149.2</v>
      </c>
      <c r="K39" s="11">
        <f t="shared" si="5"/>
        <v>19.631578947368418</v>
      </c>
      <c r="L39" s="11">
        <v>0</v>
      </c>
      <c r="M39" s="31">
        <f t="shared" si="4"/>
        <v>19.631578947368418</v>
      </c>
    </row>
    <row r="40" spans="1:13" ht="15.75" customHeight="1">
      <c r="A40" s="38" t="s">
        <v>65</v>
      </c>
      <c r="B40" s="56"/>
      <c r="C40" s="80" t="s">
        <v>66</v>
      </c>
      <c r="D40" s="4" t="s">
        <v>19</v>
      </c>
      <c r="E40" s="12">
        <f aca="true" t="shared" si="13" ref="E40:J40">SUM(E41:E43)</f>
        <v>505</v>
      </c>
      <c r="F40" s="12">
        <f t="shared" si="13"/>
        <v>0</v>
      </c>
      <c r="G40" s="12">
        <f t="shared" si="13"/>
        <v>505</v>
      </c>
      <c r="H40" s="12">
        <f t="shared" si="13"/>
        <v>0</v>
      </c>
      <c r="I40" s="12">
        <f t="shared" si="13"/>
        <v>0</v>
      </c>
      <c r="J40" s="12">
        <f t="shared" si="13"/>
        <v>0</v>
      </c>
      <c r="K40" s="11">
        <f t="shared" si="5"/>
        <v>0</v>
      </c>
      <c r="L40" s="11">
        <v>0</v>
      </c>
      <c r="M40" s="31">
        <f t="shared" si="4"/>
        <v>0</v>
      </c>
    </row>
    <row r="41" spans="1:13" ht="31.5">
      <c r="A41" s="52"/>
      <c r="B41" s="53"/>
      <c r="C41" s="80"/>
      <c r="D41" s="5" t="s">
        <v>165</v>
      </c>
      <c r="E41" s="12">
        <f aca="true" t="shared" si="14" ref="E41:E47">F41+G41</f>
        <v>235</v>
      </c>
      <c r="F41" s="12">
        <v>0</v>
      </c>
      <c r="G41" s="12">
        <v>235</v>
      </c>
      <c r="H41" s="12">
        <f aca="true" t="shared" si="15" ref="H41:H47">I41+J41</f>
        <v>0</v>
      </c>
      <c r="I41" s="12">
        <v>0</v>
      </c>
      <c r="J41" s="11">
        <v>0</v>
      </c>
      <c r="K41" s="11">
        <f t="shared" si="5"/>
        <v>0</v>
      </c>
      <c r="L41" s="11">
        <v>0</v>
      </c>
      <c r="M41" s="31">
        <f t="shared" si="4"/>
        <v>0</v>
      </c>
    </row>
    <row r="42" spans="1:13" ht="15.75">
      <c r="A42" s="52"/>
      <c r="B42" s="53"/>
      <c r="C42" s="80"/>
      <c r="D42" s="5" t="s">
        <v>8</v>
      </c>
      <c r="E42" s="12">
        <f t="shared" si="14"/>
        <v>260</v>
      </c>
      <c r="F42" s="12">
        <v>0</v>
      </c>
      <c r="G42" s="12">
        <v>260</v>
      </c>
      <c r="H42" s="12">
        <f t="shared" si="15"/>
        <v>0</v>
      </c>
      <c r="I42" s="12">
        <v>0</v>
      </c>
      <c r="J42" s="11">
        <v>0</v>
      </c>
      <c r="K42" s="11">
        <f t="shared" si="5"/>
        <v>0</v>
      </c>
      <c r="L42" s="11">
        <v>0</v>
      </c>
      <c r="M42" s="31">
        <f t="shared" si="4"/>
        <v>0</v>
      </c>
    </row>
    <row r="43" spans="1:13" ht="31.5">
      <c r="A43" s="46"/>
      <c r="B43" s="47"/>
      <c r="C43" s="80"/>
      <c r="D43" s="5" t="s">
        <v>7</v>
      </c>
      <c r="E43" s="12">
        <f t="shared" si="14"/>
        <v>10</v>
      </c>
      <c r="F43" s="12">
        <v>0</v>
      </c>
      <c r="G43" s="12">
        <v>10</v>
      </c>
      <c r="H43" s="12">
        <f t="shared" si="15"/>
        <v>0</v>
      </c>
      <c r="I43" s="12">
        <v>0</v>
      </c>
      <c r="J43" s="11">
        <v>0</v>
      </c>
      <c r="K43" s="11">
        <f t="shared" si="5"/>
        <v>0</v>
      </c>
      <c r="L43" s="11">
        <v>0</v>
      </c>
      <c r="M43" s="31">
        <f t="shared" si="4"/>
        <v>0</v>
      </c>
    </row>
    <row r="44" spans="1:13" ht="16.5" customHeight="1">
      <c r="A44" s="42" t="s">
        <v>67</v>
      </c>
      <c r="B44" s="53"/>
      <c r="C44" s="80" t="s">
        <v>68</v>
      </c>
      <c r="D44" s="4" t="s">
        <v>19</v>
      </c>
      <c r="E44" s="12">
        <f aca="true" t="shared" si="16" ref="E44:J44">SUM(E45:E46)</f>
        <v>1995.6</v>
      </c>
      <c r="F44" s="12">
        <f t="shared" si="16"/>
        <v>0</v>
      </c>
      <c r="G44" s="12">
        <f t="shared" si="16"/>
        <v>1995.6</v>
      </c>
      <c r="H44" s="12">
        <f t="shared" si="16"/>
        <v>280.6</v>
      </c>
      <c r="I44" s="12">
        <f t="shared" si="16"/>
        <v>0</v>
      </c>
      <c r="J44" s="12">
        <f t="shared" si="16"/>
        <v>280.6</v>
      </c>
      <c r="K44" s="11">
        <f t="shared" si="5"/>
        <v>14.060934054920828</v>
      </c>
      <c r="L44" s="11">
        <v>0</v>
      </c>
      <c r="M44" s="31">
        <f t="shared" si="4"/>
        <v>14.060934054920828</v>
      </c>
    </row>
    <row r="45" spans="1:13" ht="30" customHeight="1">
      <c r="A45" s="52"/>
      <c r="B45" s="53"/>
      <c r="C45" s="80"/>
      <c r="D45" s="5" t="s">
        <v>165</v>
      </c>
      <c r="E45" s="12">
        <f t="shared" si="14"/>
        <v>1207.6</v>
      </c>
      <c r="F45" s="12">
        <v>0</v>
      </c>
      <c r="G45" s="12">
        <v>1207.6</v>
      </c>
      <c r="H45" s="12">
        <f t="shared" si="15"/>
        <v>83</v>
      </c>
      <c r="I45" s="12">
        <v>0</v>
      </c>
      <c r="J45" s="11">
        <v>83</v>
      </c>
      <c r="K45" s="11">
        <f t="shared" si="5"/>
        <v>6.873136800264989</v>
      </c>
      <c r="L45" s="11">
        <v>0</v>
      </c>
      <c r="M45" s="31">
        <f t="shared" si="4"/>
        <v>6.873136800264989</v>
      </c>
    </row>
    <row r="46" spans="1:13" ht="45.75" customHeight="1">
      <c r="A46" s="46"/>
      <c r="B46" s="47"/>
      <c r="C46" s="80"/>
      <c r="D46" s="5" t="s">
        <v>12</v>
      </c>
      <c r="E46" s="12">
        <f t="shared" si="14"/>
        <v>788</v>
      </c>
      <c r="F46" s="12">
        <v>0</v>
      </c>
      <c r="G46" s="12">
        <v>788</v>
      </c>
      <c r="H46" s="12">
        <f t="shared" si="15"/>
        <v>197.6</v>
      </c>
      <c r="I46" s="12">
        <v>0</v>
      </c>
      <c r="J46" s="11">
        <v>197.6</v>
      </c>
      <c r="K46" s="11">
        <f t="shared" si="5"/>
        <v>25.076142131979694</v>
      </c>
      <c r="L46" s="11">
        <v>0</v>
      </c>
      <c r="M46" s="31">
        <f t="shared" si="4"/>
        <v>25.076142131979694</v>
      </c>
    </row>
    <row r="47" spans="1:13" ht="125.25" customHeight="1">
      <c r="A47" s="22" t="s">
        <v>69</v>
      </c>
      <c r="B47" s="23"/>
      <c r="C47" s="20" t="s">
        <v>70</v>
      </c>
      <c r="D47" s="5" t="s">
        <v>165</v>
      </c>
      <c r="E47" s="12">
        <f t="shared" si="14"/>
        <v>14762.7</v>
      </c>
      <c r="F47" s="12">
        <v>0</v>
      </c>
      <c r="G47" s="12">
        <v>14762.7</v>
      </c>
      <c r="H47" s="12">
        <f t="shared" si="15"/>
        <v>2323</v>
      </c>
      <c r="I47" s="12">
        <v>0</v>
      </c>
      <c r="J47" s="11">
        <v>2323</v>
      </c>
      <c r="K47" s="11">
        <f aca="true" t="shared" si="17" ref="K47:K78">H47/E47*100</f>
        <v>15.735603920692013</v>
      </c>
      <c r="L47" s="11">
        <v>0</v>
      </c>
      <c r="M47" s="31">
        <f t="shared" si="4"/>
        <v>15.735603920692013</v>
      </c>
    </row>
    <row r="48" spans="1:13" ht="46.5" customHeight="1">
      <c r="A48" s="9">
        <v>6</v>
      </c>
      <c r="B48" s="8" t="s">
        <v>23</v>
      </c>
      <c r="C48" s="74" t="s">
        <v>156</v>
      </c>
      <c r="D48" s="74"/>
      <c r="E48" s="12">
        <f aca="true" t="shared" si="18" ref="E48:J48">E49+E52+E53+E56</f>
        <v>35818</v>
      </c>
      <c r="F48" s="12">
        <f t="shared" si="18"/>
        <v>437.5</v>
      </c>
      <c r="G48" s="12">
        <f t="shared" si="18"/>
        <v>35380.5</v>
      </c>
      <c r="H48" s="12">
        <f t="shared" si="18"/>
        <v>5635.599999999999</v>
      </c>
      <c r="I48" s="12">
        <f t="shared" si="18"/>
        <v>0</v>
      </c>
      <c r="J48" s="12">
        <f t="shared" si="18"/>
        <v>5635.599999999999</v>
      </c>
      <c r="K48" s="11">
        <f t="shared" si="17"/>
        <v>15.733988497403539</v>
      </c>
      <c r="L48" s="11">
        <f>I48/F48*100</f>
        <v>0</v>
      </c>
      <c r="M48" s="31">
        <f t="shared" si="4"/>
        <v>15.928548211585477</v>
      </c>
    </row>
    <row r="49" spans="1:13" ht="17.25" customHeight="1">
      <c r="A49" s="38" t="s">
        <v>71</v>
      </c>
      <c r="B49" s="39"/>
      <c r="C49" s="86" t="s">
        <v>72</v>
      </c>
      <c r="D49" s="4" t="s">
        <v>19</v>
      </c>
      <c r="E49" s="12">
        <f>SUM(F49:G49)</f>
        <v>26793.3</v>
      </c>
      <c r="F49" s="12">
        <f>SUM(F50:F51)</f>
        <v>437.5</v>
      </c>
      <c r="G49" s="12">
        <f>SUM(G50:G51)</f>
        <v>26355.8</v>
      </c>
      <c r="H49" s="12">
        <f>SUM(I49:J49)</f>
        <v>4550.5</v>
      </c>
      <c r="I49" s="12">
        <f>SUM(I50:I51)</f>
        <v>0</v>
      </c>
      <c r="J49" s="12">
        <f>SUM(J50:J51)</f>
        <v>4550.5</v>
      </c>
      <c r="K49" s="11">
        <f t="shared" si="17"/>
        <v>16.983723542826006</v>
      </c>
      <c r="L49" s="11">
        <f>I49/F49*100</f>
        <v>0</v>
      </c>
      <c r="M49" s="31">
        <f t="shared" si="4"/>
        <v>17.26564930679395</v>
      </c>
    </row>
    <row r="50" spans="1:13" ht="31.5" customHeight="1">
      <c r="A50" s="42"/>
      <c r="B50" s="43"/>
      <c r="C50" s="87"/>
      <c r="D50" s="5" t="s">
        <v>1</v>
      </c>
      <c r="E50" s="12">
        <f>SUM(F50:G50)</f>
        <v>25954</v>
      </c>
      <c r="F50" s="12">
        <v>78.2</v>
      </c>
      <c r="G50" s="12">
        <v>25875.8</v>
      </c>
      <c r="H50" s="12">
        <f>SUM(I50:J50)</f>
        <v>4550.5</v>
      </c>
      <c r="I50" s="12">
        <v>0</v>
      </c>
      <c r="J50" s="11">
        <v>4550.5</v>
      </c>
      <c r="K50" s="11">
        <f t="shared" si="17"/>
        <v>17.532942898975108</v>
      </c>
      <c r="L50" s="11">
        <f>I50/F50*100</f>
        <v>0</v>
      </c>
      <c r="M50" s="31">
        <f>J50/G50*100</f>
        <v>17.585929710385766</v>
      </c>
    </row>
    <row r="51" spans="1:13" ht="16.5" customHeight="1">
      <c r="A51" s="40"/>
      <c r="B51" s="41"/>
      <c r="C51" s="88"/>
      <c r="D51" s="62" t="s">
        <v>2</v>
      </c>
      <c r="E51" s="12">
        <f>SUM(F51:G51)</f>
        <v>839.3</v>
      </c>
      <c r="F51" s="12">
        <v>359.3</v>
      </c>
      <c r="G51" s="12">
        <v>480</v>
      </c>
      <c r="H51" s="12">
        <f>SUM(I51:J51)</f>
        <v>0</v>
      </c>
      <c r="I51" s="12">
        <v>0</v>
      </c>
      <c r="J51" s="11">
        <v>0</v>
      </c>
      <c r="K51" s="11">
        <f t="shared" si="17"/>
        <v>0</v>
      </c>
      <c r="L51" s="11">
        <f>I51/F51*100</f>
        <v>0</v>
      </c>
      <c r="M51" s="31">
        <f>J51/G51*100</f>
        <v>0</v>
      </c>
    </row>
    <row r="52" spans="1:13" ht="47.25" customHeight="1">
      <c r="A52" s="22" t="s">
        <v>73</v>
      </c>
      <c r="B52" s="8"/>
      <c r="C52" s="20" t="s">
        <v>74</v>
      </c>
      <c r="D52" s="5" t="s">
        <v>1</v>
      </c>
      <c r="E52" s="12">
        <f>F52+G52</f>
        <v>2000</v>
      </c>
      <c r="F52" s="12">
        <v>0</v>
      </c>
      <c r="G52" s="12">
        <v>2000</v>
      </c>
      <c r="H52" s="12">
        <f>SUM(I52:J52)</f>
        <v>411.7</v>
      </c>
      <c r="I52" s="12">
        <v>0</v>
      </c>
      <c r="J52" s="11">
        <v>411.7</v>
      </c>
      <c r="K52" s="11">
        <f t="shared" si="17"/>
        <v>20.585</v>
      </c>
      <c r="L52" s="11">
        <v>0</v>
      </c>
      <c r="M52" s="31">
        <f t="shared" si="4"/>
        <v>20.585</v>
      </c>
    </row>
    <row r="53" spans="1:13" ht="16.5" customHeight="1">
      <c r="A53" s="38" t="s">
        <v>75</v>
      </c>
      <c r="B53" s="39"/>
      <c r="C53" s="93" t="s">
        <v>76</v>
      </c>
      <c r="D53" s="4" t="s">
        <v>19</v>
      </c>
      <c r="E53" s="12">
        <f aca="true" t="shared" si="19" ref="E53:J53">SUM(E54:E55)</f>
        <v>3839</v>
      </c>
      <c r="F53" s="12">
        <f t="shared" si="19"/>
        <v>0</v>
      </c>
      <c r="G53" s="12">
        <f t="shared" si="19"/>
        <v>3839</v>
      </c>
      <c r="H53" s="12">
        <f t="shared" si="19"/>
        <v>0</v>
      </c>
      <c r="I53" s="12">
        <f t="shared" si="19"/>
        <v>0</v>
      </c>
      <c r="J53" s="12">
        <f t="shared" si="19"/>
        <v>0</v>
      </c>
      <c r="K53" s="11">
        <f t="shared" si="17"/>
        <v>0</v>
      </c>
      <c r="L53" s="11">
        <v>0</v>
      </c>
      <c r="M53" s="31">
        <f t="shared" si="4"/>
        <v>0</v>
      </c>
    </row>
    <row r="54" spans="1:13" ht="33" customHeight="1">
      <c r="A54" s="42"/>
      <c r="B54" s="43"/>
      <c r="C54" s="94"/>
      <c r="D54" s="5" t="s">
        <v>9</v>
      </c>
      <c r="E54" s="12">
        <f>F54+G54</f>
        <v>1839</v>
      </c>
      <c r="F54" s="12">
        <v>0</v>
      </c>
      <c r="G54" s="12">
        <v>1839</v>
      </c>
      <c r="H54" s="12">
        <f>SUM(I54:J54)</f>
        <v>0</v>
      </c>
      <c r="I54" s="12">
        <v>0</v>
      </c>
      <c r="J54" s="11">
        <v>0</v>
      </c>
      <c r="K54" s="11">
        <f t="shared" si="17"/>
        <v>0</v>
      </c>
      <c r="L54" s="11">
        <v>0</v>
      </c>
      <c r="M54" s="31">
        <f>J54/G54*100</f>
        <v>0</v>
      </c>
    </row>
    <row r="55" spans="1:13" ht="33.75" customHeight="1">
      <c r="A55" s="40"/>
      <c r="B55" s="41"/>
      <c r="C55" s="95"/>
      <c r="D55" s="5" t="s">
        <v>1</v>
      </c>
      <c r="E55" s="12">
        <f>F55+G55</f>
        <v>2000</v>
      </c>
      <c r="F55" s="12">
        <v>0</v>
      </c>
      <c r="G55" s="12">
        <v>2000</v>
      </c>
      <c r="H55" s="12">
        <f>SUM(I55:J55)</f>
        <v>0</v>
      </c>
      <c r="I55" s="12">
        <v>0</v>
      </c>
      <c r="J55" s="11">
        <v>0</v>
      </c>
      <c r="K55" s="11">
        <f t="shared" si="17"/>
        <v>0</v>
      </c>
      <c r="L55" s="11">
        <v>0</v>
      </c>
      <c r="M55" s="31">
        <f>J55/G55*100</f>
        <v>0</v>
      </c>
    </row>
    <row r="56" spans="1:13" ht="31.5" customHeight="1">
      <c r="A56" s="22" t="s">
        <v>77</v>
      </c>
      <c r="B56" s="8"/>
      <c r="C56" s="20" t="s">
        <v>51</v>
      </c>
      <c r="D56" s="5" t="s">
        <v>1</v>
      </c>
      <c r="E56" s="12">
        <f>F56+G56</f>
        <v>3185.7</v>
      </c>
      <c r="F56" s="12">
        <v>0</v>
      </c>
      <c r="G56" s="12">
        <v>3185.7</v>
      </c>
      <c r="H56" s="12">
        <f>SUM(I56:J56)</f>
        <v>673.4</v>
      </c>
      <c r="I56" s="12">
        <v>0</v>
      </c>
      <c r="J56" s="11">
        <v>673.4</v>
      </c>
      <c r="K56" s="11">
        <f t="shared" si="17"/>
        <v>21.138211382113823</v>
      </c>
      <c r="L56" s="11">
        <v>0</v>
      </c>
      <c r="M56" s="31">
        <f t="shared" si="4"/>
        <v>21.138211382113823</v>
      </c>
    </row>
    <row r="57" spans="1:13" ht="47.25" customHeight="1">
      <c r="A57" s="9">
        <v>7</v>
      </c>
      <c r="B57" s="8" t="s">
        <v>24</v>
      </c>
      <c r="C57" s="74" t="s">
        <v>157</v>
      </c>
      <c r="D57" s="74"/>
      <c r="E57" s="12">
        <f aca="true" t="shared" si="20" ref="E57:J57">E58+E59+E60</f>
        <v>12697</v>
      </c>
      <c r="F57" s="12">
        <f t="shared" si="20"/>
        <v>0</v>
      </c>
      <c r="G57" s="12">
        <f t="shared" si="20"/>
        <v>12697</v>
      </c>
      <c r="H57" s="12">
        <f t="shared" si="20"/>
        <v>597</v>
      </c>
      <c r="I57" s="12">
        <f t="shared" si="20"/>
        <v>0</v>
      </c>
      <c r="J57" s="12">
        <f t="shared" si="20"/>
        <v>597</v>
      </c>
      <c r="K57" s="11">
        <f t="shared" si="17"/>
        <v>4.701898086162085</v>
      </c>
      <c r="L57" s="11">
        <v>0</v>
      </c>
      <c r="M57" s="31">
        <f t="shared" si="4"/>
        <v>4.701898086162085</v>
      </c>
    </row>
    <row r="58" spans="1:13" ht="47.25" customHeight="1">
      <c r="A58" s="22" t="s">
        <v>78</v>
      </c>
      <c r="B58" s="8"/>
      <c r="C58" s="20" t="s">
        <v>79</v>
      </c>
      <c r="D58" s="5" t="s">
        <v>9</v>
      </c>
      <c r="E58" s="12">
        <f>F58+G58</f>
        <v>7250</v>
      </c>
      <c r="F58" s="12">
        <v>0</v>
      </c>
      <c r="G58" s="12">
        <v>7250</v>
      </c>
      <c r="H58" s="12">
        <f>I58+J58</f>
        <v>0</v>
      </c>
      <c r="I58" s="12">
        <v>0</v>
      </c>
      <c r="J58" s="12">
        <v>0</v>
      </c>
      <c r="K58" s="11">
        <f t="shared" si="17"/>
        <v>0</v>
      </c>
      <c r="L58" s="11">
        <v>0</v>
      </c>
      <c r="M58" s="31">
        <f t="shared" si="4"/>
        <v>0</v>
      </c>
    </row>
    <row r="59" spans="1:13" ht="48" customHeight="1">
      <c r="A59" s="22" t="s">
        <v>80</v>
      </c>
      <c r="B59" s="8"/>
      <c r="C59" s="20" t="s">
        <v>81</v>
      </c>
      <c r="D59" s="5" t="s">
        <v>9</v>
      </c>
      <c r="E59" s="12">
        <f>F59+G59</f>
        <v>4850</v>
      </c>
      <c r="F59" s="12">
        <v>0</v>
      </c>
      <c r="G59" s="12">
        <v>4850</v>
      </c>
      <c r="H59" s="12">
        <f>I59+J59</f>
        <v>0</v>
      </c>
      <c r="I59" s="12">
        <v>0</v>
      </c>
      <c r="J59" s="12">
        <v>0</v>
      </c>
      <c r="K59" s="11">
        <f t="shared" si="17"/>
        <v>0</v>
      </c>
      <c r="L59" s="11">
        <v>0</v>
      </c>
      <c r="M59" s="31">
        <f t="shared" si="4"/>
        <v>0</v>
      </c>
    </row>
    <row r="60" spans="1:13" ht="61.5" customHeight="1">
      <c r="A60" s="38" t="s">
        <v>82</v>
      </c>
      <c r="B60" s="39"/>
      <c r="C60" s="64" t="s">
        <v>83</v>
      </c>
      <c r="D60" s="5" t="s">
        <v>12</v>
      </c>
      <c r="E60" s="12">
        <f>F60+G60</f>
        <v>597</v>
      </c>
      <c r="F60" s="12">
        <v>0</v>
      </c>
      <c r="G60" s="12">
        <v>597</v>
      </c>
      <c r="H60" s="12">
        <f>I60+J60</f>
        <v>597</v>
      </c>
      <c r="I60" s="12">
        <v>0</v>
      </c>
      <c r="J60" s="12">
        <v>597</v>
      </c>
      <c r="K60" s="11">
        <f t="shared" si="17"/>
        <v>100</v>
      </c>
      <c r="L60" s="11">
        <v>0</v>
      </c>
      <c r="M60" s="31">
        <f t="shared" si="4"/>
        <v>100</v>
      </c>
    </row>
    <row r="61" spans="1:13" ht="46.5" customHeight="1">
      <c r="A61" s="9">
        <v>8</v>
      </c>
      <c r="B61" s="8" t="s">
        <v>25</v>
      </c>
      <c r="C61" s="74" t="s">
        <v>158</v>
      </c>
      <c r="D61" s="74"/>
      <c r="E61" s="12">
        <f aca="true" t="shared" si="21" ref="E61:J61">E62+E65+E66</f>
        <v>69600</v>
      </c>
      <c r="F61" s="12">
        <f t="shared" si="21"/>
        <v>0</v>
      </c>
      <c r="G61" s="12">
        <f t="shared" si="21"/>
        <v>69600</v>
      </c>
      <c r="H61" s="12">
        <f t="shared" si="21"/>
        <v>13813.5</v>
      </c>
      <c r="I61" s="12">
        <f t="shared" si="21"/>
        <v>0</v>
      </c>
      <c r="J61" s="12">
        <f t="shared" si="21"/>
        <v>13813.5</v>
      </c>
      <c r="K61" s="11">
        <f t="shared" si="17"/>
        <v>19.84698275862069</v>
      </c>
      <c r="L61" s="11">
        <v>0</v>
      </c>
      <c r="M61" s="31">
        <f t="shared" si="4"/>
        <v>19.84698275862069</v>
      </c>
    </row>
    <row r="62" spans="1:13" ht="15" customHeight="1">
      <c r="A62" s="38" t="s">
        <v>143</v>
      </c>
      <c r="B62" s="56"/>
      <c r="C62" s="86" t="s">
        <v>144</v>
      </c>
      <c r="D62" s="4" t="s">
        <v>19</v>
      </c>
      <c r="E62" s="12">
        <f>SUM(F62:G62)</f>
        <v>7000</v>
      </c>
      <c r="F62" s="12">
        <f>SUM(F63:F64)</f>
        <v>0</v>
      </c>
      <c r="G62" s="12">
        <f>SUM(G63:G64)</f>
        <v>7000</v>
      </c>
      <c r="H62" s="12">
        <f>SUM(I62:J62)</f>
        <v>0</v>
      </c>
      <c r="I62" s="12">
        <f>SUM(I63:I64)</f>
        <v>0</v>
      </c>
      <c r="J62" s="12">
        <f>SUM(J63:J64)</f>
        <v>0</v>
      </c>
      <c r="K62" s="11">
        <f t="shared" si="17"/>
        <v>0</v>
      </c>
      <c r="L62" s="11">
        <v>0</v>
      </c>
      <c r="M62" s="31">
        <f t="shared" si="4"/>
        <v>0</v>
      </c>
    </row>
    <row r="63" spans="1:13" ht="32.25" customHeight="1">
      <c r="A63" s="42"/>
      <c r="B63" s="53"/>
      <c r="C63" s="87"/>
      <c r="D63" s="5" t="s">
        <v>9</v>
      </c>
      <c r="E63" s="12">
        <f>SUM(F63:G63)</f>
        <v>5000</v>
      </c>
      <c r="F63" s="12">
        <v>0</v>
      </c>
      <c r="G63" s="12">
        <v>5000</v>
      </c>
      <c r="H63" s="12">
        <f>SUM(I63:J63)</f>
        <v>0</v>
      </c>
      <c r="I63" s="12">
        <v>0</v>
      </c>
      <c r="J63" s="12">
        <v>0</v>
      </c>
      <c r="K63" s="11">
        <f t="shared" si="17"/>
        <v>0</v>
      </c>
      <c r="L63" s="11">
        <v>0</v>
      </c>
      <c r="M63" s="31">
        <f t="shared" si="4"/>
        <v>0</v>
      </c>
    </row>
    <row r="64" spans="1:13" ht="32.25" customHeight="1">
      <c r="A64" s="40"/>
      <c r="B64" s="47"/>
      <c r="C64" s="88"/>
      <c r="D64" s="5" t="s">
        <v>11</v>
      </c>
      <c r="E64" s="12">
        <f>SUM(F64:G64)</f>
        <v>2000</v>
      </c>
      <c r="F64" s="12">
        <v>0</v>
      </c>
      <c r="G64" s="12">
        <v>2000</v>
      </c>
      <c r="H64" s="12">
        <f>SUM(I64:J64)</f>
        <v>0</v>
      </c>
      <c r="I64" s="12">
        <v>0</v>
      </c>
      <c r="J64" s="12">
        <v>0</v>
      </c>
      <c r="K64" s="11">
        <f t="shared" si="17"/>
        <v>0</v>
      </c>
      <c r="L64" s="11">
        <v>0</v>
      </c>
      <c r="M64" s="31">
        <f t="shared" si="4"/>
        <v>0</v>
      </c>
    </row>
    <row r="65" spans="1:13" ht="30" customHeight="1">
      <c r="A65" s="22" t="s">
        <v>145</v>
      </c>
      <c r="B65" s="23"/>
      <c r="C65" s="20" t="s">
        <v>146</v>
      </c>
      <c r="D65" s="5" t="s">
        <v>9</v>
      </c>
      <c r="E65" s="12">
        <f>F65+G65</f>
        <v>5600</v>
      </c>
      <c r="F65" s="12">
        <v>0</v>
      </c>
      <c r="G65" s="12">
        <v>5600</v>
      </c>
      <c r="H65" s="12">
        <f>I65+J65</f>
        <v>0</v>
      </c>
      <c r="I65" s="12">
        <v>0</v>
      </c>
      <c r="J65" s="11">
        <v>0</v>
      </c>
      <c r="K65" s="11">
        <f t="shared" si="17"/>
        <v>0</v>
      </c>
      <c r="L65" s="11">
        <v>0</v>
      </c>
      <c r="M65" s="31">
        <f t="shared" si="4"/>
        <v>0</v>
      </c>
    </row>
    <row r="66" spans="1:13" ht="31.5" customHeight="1">
      <c r="A66" s="22" t="s">
        <v>147</v>
      </c>
      <c r="B66" s="23"/>
      <c r="C66" s="20" t="s">
        <v>148</v>
      </c>
      <c r="D66" s="5" t="s">
        <v>11</v>
      </c>
      <c r="E66" s="12">
        <f>F66+G66</f>
        <v>57000</v>
      </c>
      <c r="F66" s="12">
        <v>0</v>
      </c>
      <c r="G66" s="12">
        <v>57000</v>
      </c>
      <c r="H66" s="12">
        <f>I66+J66</f>
        <v>13813.5</v>
      </c>
      <c r="I66" s="12">
        <v>0</v>
      </c>
      <c r="J66" s="11">
        <v>13813.5</v>
      </c>
      <c r="K66" s="11">
        <f t="shared" si="17"/>
        <v>24.23421052631579</v>
      </c>
      <c r="L66" s="11">
        <v>0</v>
      </c>
      <c r="M66" s="31">
        <f t="shared" si="4"/>
        <v>24.23421052631579</v>
      </c>
    </row>
    <row r="67" spans="1:13" ht="46.5" customHeight="1">
      <c r="A67" s="9">
        <v>9</v>
      </c>
      <c r="B67" s="8" t="s">
        <v>42</v>
      </c>
      <c r="C67" s="74" t="s">
        <v>159</v>
      </c>
      <c r="D67" s="74"/>
      <c r="E67" s="12">
        <f aca="true" t="shared" si="22" ref="E67:J67">E68+E69+E70+E71+E72+E73+E74+E75+E76</f>
        <v>328676.89999999997</v>
      </c>
      <c r="F67" s="12">
        <f t="shared" si="22"/>
        <v>0</v>
      </c>
      <c r="G67" s="12">
        <f t="shared" si="22"/>
        <v>328676.89999999997</v>
      </c>
      <c r="H67" s="12">
        <f t="shared" si="22"/>
        <v>30670.4</v>
      </c>
      <c r="I67" s="12">
        <f t="shared" si="22"/>
        <v>0</v>
      </c>
      <c r="J67" s="12">
        <f t="shared" si="22"/>
        <v>30670.4</v>
      </c>
      <c r="K67" s="11">
        <f t="shared" si="17"/>
        <v>9.331474162011387</v>
      </c>
      <c r="L67" s="11">
        <v>0</v>
      </c>
      <c r="M67" s="31">
        <f t="shared" si="4"/>
        <v>9.331474162011387</v>
      </c>
    </row>
    <row r="68" spans="1:13" ht="30.75" customHeight="1">
      <c r="A68" s="22" t="s">
        <v>126</v>
      </c>
      <c r="B68" s="23"/>
      <c r="C68" s="20" t="s">
        <v>127</v>
      </c>
      <c r="D68" s="5" t="s">
        <v>11</v>
      </c>
      <c r="E68" s="12">
        <f aca="true" t="shared" si="23" ref="E68:E76">F68+G68</f>
        <v>87085</v>
      </c>
      <c r="F68" s="12">
        <v>0</v>
      </c>
      <c r="G68" s="12">
        <v>87085</v>
      </c>
      <c r="H68" s="12">
        <f aca="true" t="shared" si="24" ref="H68:H76">I68+J68</f>
        <v>2609.5</v>
      </c>
      <c r="I68" s="12">
        <v>0</v>
      </c>
      <c r="J68" s="11">
        <v>2609.5</v>
      </c>
      <c r="K68" s="11">
        <f t="shared" si="17"/>
        <v>2.996497674685652</v>
      </c>
      <c r="L68" s="11">
        <v>0</v>
      </c>
      <c r="M68" s="31">
        <f t="shared" si="4"/>
        <v>2.996497674685652</v>
      </c>
    </row>
    <row r="69" spans="1:13" ht="31.5" customHeight="1">
      <c r="A69" s="22" t="s">
        <v>128</v>
      </c>
      <c r="B69" s="23"/>
      <c r="C69" s="20" t="s">
        <v>129</v>
      </c>
      <c r="D69" s="5" t="s">
        <v>11</v>
      </c>
      <c r="E69" s="12">
        <f t="shared" si="23"/>
        <v>124000</v>
      </c>
      <c r="F69" s="12">
        <v>0</v>
      </c>
      <c r="G69" s="12">
        <v>124000</v>
      </c>
      <c r="H69" s="12">
        <f t="shared" si="24"/>
        <v>11952.4</v>
      </c>
      <c r="I69" s="12">
        <v>0</v>
      </c>
      <c r="J69" s="11">
        <v>11952.4</v>
      </c>
      <c r="K69" s="11">
        <f t="shared" si="17"/>
        <v>9.639032258064516</v>
      </c>
      <c r="L69" s="11">
        <v>0</v>
      </c>
      <c r="M69" s="31">
        <f t="shared" si="4"/>
        <v>9.639032258064516</v>
      </c>
    </row>
    <row r="70" spans="1:13" ht="30.75" customHeight="1">
      <c r="A70" s="22" t="s">
        <v>130</v>
      </c>
      <c r="B70" s="23"/>
      <c r="C70" s="20" t="s">
        <v>131</v>
      </c>
      <c r="D70" s="5" t="s">
        <v>11</v>
      </c>
      <c r="E70" s="12">
        <f t="shared" si="23"/>
        <v>40000</v>
      </c>
      <c r="F70" s="12">
        <v>0</v>
      </c>
      <c r="G70" s="12">
        <v>40000</v>
      </c>
      <c r="H70" s="12">
        <f t="shared" si="24"/>
        <v>1799.9</v>
      </c>
      <c r="I70" s="12">
        <v>0</v>
      </c>
      <c r="J70" s="11">
        <v>1799.9</v>
      </c>
      <c r="K70" s="11">
        <f t="shared" si="17"/>
        <v>4.499750000000001</v>
      </c>
      <c r="L70" s="11">
        <v>0</v>
      </c>
      <c r="M70" s="31">
        <f t="shared" si="4"/>
        <v>4.499750000000001</v>
      </c>
    </row>
    <row r="71" spans="1:13" ht="31.5" customHeight="1">
      <c r="A71" s="22" t="s">
        <v>132</v>
      </c>
      <c r="B71" s="23"/>
      <c r="C71" s="20" t="s">
        <v>133</v>
      </c>
      <c r="D71" s="5" t="s">
        <v>11</v>
      </c>
      <c r="E71" s="12">
        <f t="shared" si="23"/>
        <v>5500</v>
      </c>
      <c r="F71" s="12">
        <v>0</v>
      </c>
      <c r="G71" s="12">
        <v>5500</v>
      </c>
      <c r="H71" s="12">
        <f t="shared" si="24"/>
        <v>0</v>
      </c>
      <c r="I71" s="12">
        <v>0</v>
      </c>
      <c r="J71" s="11">
        <v>0</v>
      </c>
      <c r="K71" s="11">
        <f t="shared" si="17"/>
        <v>0</v>
      </c>
      <c r="L71" s="11">
        <v>0</v>
      </c>
      <c r="M71" s="31">
        <f t="shared" si="4"/>
        <v>0</v>
      </c>
    </row>
    <row r="72" spans="1:13" ht="34.5" customHeight="1">
      <c r="A72" s="38" t="s">
        <v>134</v>
      </c>
      <c r="B72" s="56"/>
      <c r="C72" s="64" t="s">
        <v>135</v>
      </c>
      <c r="D72" s="5" t="s">
        <v>11</v>
      </c>
      <c r="E72" s="12">
        <f>SUM(F72:G72)</f>
        <v>9250</v>
      </c>
      <c r="F72" s="12">
        <v>0</v>
      </c>
      <c r="G72" s="12">
        <v>9250</v>
      </c>
      <c r="H72" s="12">
        <f t="shared" si="24"/>
        <v>1128.5</v>
      </c>
      <c r="I72" s="12">
        <v>0</v>
      </c>
      <c r="J72" s="12">
        <v>1128.5</v>
      </c>
      <c r="K72" s="11">
        <f t="shared" si="17"/>
        <v>12.2</v>
      </c>
      <c r="L72" s="11">
        <v>0</v>
      </c>
      <c r="M72" s="31">
        <f t="shared" si="4"/>
        <v>12.2</v>
      </c>
    </row>
    <row r="73" spans="1:13" ht="32.25" customHeight="1">
      <c r="A73" s="22" t="s">
        <v>136</v>
      </c>
      <c r="B73" s="23"/>
      <c r="C73" s="20" t="s">
        <v>137</v>
      </c>
      <c r="D73" s="5" t="s">
        <v>11</v>
      </c>
      <c r="E73" s="12">
        <f t="shared" si="23"/>
        <v>8000</v>
      </c>
      <c r="F73" s="12">
        <v>0</v>
      </c>
      <c r="G73" s="12">
        <v>8000</v>
      </c>
      <c r="H73" s="12">
        <f t="shared" si="24"/>
        <v>698.3</v>
      </c>
      <c r="I73" s="12">
        <v>0</v>
      </c>
      <c r="J73" s="11">
        <v>698.3</v>
      </c>
      <c r="K73" s="11">
        <f t="shared" si="17"/>
        <v>8.72875</v>
      </c>
      <c r="L73" s="11">
        <v>0</v>
      </c>
      <c r="M73" s="31">
        <f t="shared" si="4"/>
        <v>8.72875</v>
      </c>
    </row>
    <row r="74" spans="1:13" ht="32.25" customHeight="1">
      <c r="A74" s="22" t="s">
        <v>138</v>
      </c>
      <c r="B74" s="23"/>
      <c r="C74" s="20" t="s">
        <v>139</v>
      </c>
      <c r="D74" s="5" t="s">
        <v>11</v>
      </c>
      <c r="E74" s="12">
        <f t="shared" si="23"/>
        <v>2000</v>
      </c>
      <c r="F74" s="12">
        <v>0</v>
      </c>
      <c r="G74" s="12">
        <v>2000</v>
      </c>
      <c r="H74" s="12">
        <f t="shared" si="24"/>
        <v>0</v>
      </c>
      <c r="I74" s="12">
        <v>0</v>
      </c>
      <c r="J74" s="11">
        <v>0</v>
      </c>
      <c r="K74" s="11">
        <f t="shared" si="17"/>
        <v>0</v>
      </c>
      <c r="L74" s="11">
        <v>0</v>
      </c>
      <c r="M74" s="31">
        <f t="shared" si="4"/>
        <v>0</v>
      </c>
    </row>
    <row r="75" spans="1:13" ht="61.5" customHeight="1">
      <c r="A75" s="22" t="s">
        <v>140</v>
      </c>
      <c r="B75" s="23"/>
      <c r="C75" s="20" t="s">
        <v>141</v>
      </c>
      <c r="D75" s="5" t="s">
        <v>165</v>
      </c>
      <c r="E75" s="12">
        <f t="shared" si="23"/>
        <v>961.8</v>
      </c>
      <c r="F75" s="12">
        <v>0</v>
      </c>
      <c r="G75" s="12">
        <v>961.8</v>
      </c>
      <c r="H75" s="12">
        <f t="shared" si="24"/>
        <v>19.9</v>
      </c>
      <c r="I75" s="12">
        <v>0</v>
      </c>
      <c r="J75" s="11">
        <v>19.9</v>
      </c>
      <c r="K75" s="11">
        <f t="shared" si="17"/>
        <v>2.0690372218756496</v>
      </c>
      <c r="L75" s="11">
        <v>0</v>
      </c>
      <c r="M75" s="31">
        <f t="shared" si="4"/>
        <v>2.0690372218756496</v>
      </c>
    </row>
    <row r="76" spans="1:13" ht="31.5" customHeight="1">
      <c r="A76" s="22" t="s">
        <v>142</v>
      </c>
      <c r="B76" s="23"/>
      <c r="C76" s="20" t="s">
        <v>51</v>
      </c>
      <c r="D76" s="5" t="s">
        <v>11</v>
      </c>
      <c r="E76" s="12">
        <f t="shared" si="23"/>
        <v>51880.1</v>
      </c>
      <c r="F76" s="12">
        <v>0</v>
      </c>
      <c r="G76" s="12">
        <v>51880.1</v>
      </c>
      <c r="H76" s="12">
        <f t="shared" si="24"/>
        <v>12461.9</v>
      </c>
      <c r="I76" s="12">
        <v>0</v>
      </c>
      <c r="J76" s="11">
        <v>12461.9</v>
      </c>
      <c r="K76" s="11">
        <f t="shared" si="17"/>
        <v>24.020578217852318</v>
      </c>
      <c r="L76" s="11">
        <v>0</v>
      </c>
      <c r="M76" s="31">
        <f t="shared" si="4"/>
        <v>24.020578217852318</v>
      </c>
    </row>
    <row r="77" spans="1:13" ht="47.25" customHeight="1">
      <c r="A77" s="9">
        <v>10</v>
      </c>
      <c r="B77" s="8" t="s">
        <v>26</v>
      </c>
      <c r="C77" s="74" t="s">
        <v>160</v>
      </c>
      <c r="D77" s="74"/>
      <c r="E77" s="12">
        <f aca="true" t="shared" si="25" ref="E77:J77">E78+E79+E80+E81+E82+E83</f>
        <v>79351.70000000001</v>
      </c>
      <c r="F77" s="12">
        <f t="shared" si="25"/>
        <v>5021.7</v>
      </c>
      <c r="G77" s="12">
        <f t="shared" si="25"/>
        <v>74330</v>
      </c>
      <c r="H77" s="12">
        <f t="shared" si="25"/>
        <v>16133</v>
      </c>
      <c r="I77" s="12">
        <f t="shared" si="25"/>
        <v>5021.7</v>
      </c>
      <c r="J77" s="12">
        <f t="shared" si="25"/>
        <v>11111.3</v>
      </c>
      <c r="K77" s="11">
        <f t="shared" si="17"/>
        <v>20.331007401227698</v>
      </c>
      <c r="L77" s="11">
        <f>I77/F77*100</f>
        <v>100</v>
      </c>
      <c r="M77" s="11">
        <f>J77/G77*100</f>
        <v>14.94860756087717</v>
      </c>
    </row>
    <row r="78" spans="1:13" ht="30" customHeight="1">
      <c r="A78" s="24" t="s">
        <v>117</v>
      </c>
      <c r="B78" s="23"/>
      <c r="C78" s="20" t="s">
        <v>118</v>
      </c>
      <c r="D78" s="5" t="s">
        <v>9</v>
      </c>
      <c r="E78" s="12">
        <f aca="true" t="shared" si="26" ref="E78:E86">F78+G78</f>
        <v>13770.5</v>
      </c>
      <c r="F78" s="12">
        <v>0</v>
      </c>
      <c r="G78" s="12">
        <v>13770.5</v>
      </c>
      <c r="H78" s="12">
        <f aca="true" t="shared" si="27" ref="H78:H86">I78+J78</f>
        <v>70</v>
      </c>
      <c r="I78" s="12">
        <v>0</v>
      </c>
      <c r="J78" s="11">
        <v>70</v>
      </c>
      <c r="K78" s="11">
        <f t="shared" si="17"/>
        <v>0.5083330307541484</v>
      </c>
      <c r="L78" s="11">
        <v>0</v>
      </c>
      <c r="M78" s="31">
        <f t="shared" si="4"/>
        <v>0.5083330307541484</v>
      </c>
    </row>
    <row r="79" spans="1:13" ht="30" customHeight="1">
      <c r="A79" s="24" t="s">
        <v>119</v>
      </c>
      <c r="B79" s="23"/>
      <c r="C79" s="20" t="s">
        <v>121</v>
      </c>
      <c r="D79" s="5" t="s">
        <v>165</v>
      </c>
      <c r="E79" s="12">
        <f t="shared" si="26"/>
        <v>1632.5</v>
      </c>
      <c r="F79" s="12">
        <v>0</v>
      </c>
      <c r="G79" s="12">
        <v>1632.5</v>
      </c>
      <c r="H79" s="12">
        <f t="shared" si="27"/>
        <v>0</v>
      </c>
      <c r="I79" s="12">
        <v>0</v>
      </c>
      <c r="J79" s="11">
        <v>0</v>
      </c>
      <c r="K79" s="11">
        <f aca="true" t="shared" si="28" ref="K79:K110">H79/E79*100</f>
        <v>0</v>
      </c>
      <c r="L79" s="11">
        <v>0</v>
      </c>
      <c r="M79" s="31">
        <f aca="true" t="shared" si="29" ref="M79:M136">J79/G79*100</f>
        <v>0</v>
      </c>
    </row>
    <row r="80" spans="1:13" ht="126.75" customHeight="1">
      <c r="A80" s="24" t="s">
        <v>120</v>
      </c>
      <c r="B80" s="23"/>
      <c r="C80" s="20" t="s">
        <v>123</v>
      </c>
      <c r="D80" s="5" t="s">
        <v>12</v>
      </c>
      <c r="E80" s="12">
        <f t="shared" si="26"/>
        <v>4924.7</v>
      </c>
      <c r="F80" s="12">
        <v>0</v>
      </c>
      <c r="G80" s="12">
        <v>4924.7</v>
      </c>
      <c r="H80" s="12">
        <f t="shared" si="27"/>
        <v>592.5</v>
      </c>
      <c r="I80" s="12">
        <v>0</v>
      </c>
      <c r="J80" s="11">
        <v>592.5</v>
      </c>
      <c r="K80" s="11">
        <f t="shared" si="28"/>
        <v>12.031189717140132</v>
      </c>
      <c r="L80" s="11">
        <v>0</v>
      </c>
      <c r="M80" s="31">
        <f t="shared" si="29"/>
        <v>12.031189717140132</v>
      </c>
    </row>
    <row r="81" spans="1:13" ht="47.25" customHeight="1">
      <c r="A81" s="24" t="s">
        <v>122</v>
      </c>
      <c r="B81" s="23"/>
      <c r="C81" s="20" t="s">
        <v>125</v>
      </c>
      <c r="D81" s="5" t="s">
        <v>12</v>
      </c>
      <c r="E81" s="12">
        <f t="shared" si="26"/>
        <v>6847</v>
      </c>
      <c r="F81" s="12">
        <v>0</v>
      </c>
      <c r="G81" s="12">
        <v>6847</v>
      </c>
      <c r="H81" s="12">
        <f t="shared" si="27"/>
        <v>0</v>
      </c>
      <c r="I81" s="12">
        <v>0</v>
      </c>
      <c r="J81" s="11">
        <v>0</v>
      </c>
      <c r="K81" s="11">
        <f t="shared" si="28"/>
        <v>0</v>
      </c>
      <c r="L81" s="11">
        <v>0</v>
      </c>
      <c r="M81" s="11">
        <f t="shared" si="29"/>
        <v>0</v>
      </c>
    </row>
    <row r="82" spans="1:13" ht="47.25" customHeight="1">
      <c r="A82" s="57" t="s">
        <v>124</v>
      </c>
      <c r="B82" s="56"/>
      <c r="C82" s="48" t="s">
        <v>187</v>
      </c>
      <c r="D82" s="5" t="s">
        <v>43</v>
      </c>
      <c r="E82" s="12">
        <f t="shared" si="26"/>
        <v>5021.7</v>
      </c>
      <c r="F82" s="12">
        <v>5021.7</v>
      </c>
      <c r="G82" s="12">
        <v>0</v>
      </c>
      <c r="H82" s="12">
        <f t="shared" si="27"/>
        <v>5021.7</v>
      </c>
      <c r="I82" s="12">
        <v>5021.7</v>
      </c>
      <c r="J82" s="11">
        <v>0</v>
      </c>
      <c r="K82" s="11">
        <f t="shared" si="28"/>
        <v>100</v>
      </c>
      <c r="L82" s="11">
        <f>I82/F82*100</f>
        <v>100</v>
      </c>
      <c r="M82" s="11">
        <v>0</v>
      </c>
    </row>
    <row r="83" spans="1:13" ht="18" customHeight="1">
      <c r="A83" s="57" t="s">
        <v>186</v>
      </c>
      <c r="B83" s="56"/>
      <c r="C83" s="80" t="s">
        <v>51</v>
      </c>
      <c r="D83" s="4" t="s">
        <v>19</v>
      </c>
      <c r="E83" s="12">
        <f t="shared" si="26"/>
        <v>47155.3</v>
      </c>
      <c r="F83" s="12">
        <f>SUM(F84:F86)</f>
        <v>0</v>
      </c>
      <c r="G83" s="12">
        <f>SUM(G84:G86)</f>
        <v>47155.3</v>
      </c>
      <c r="H83" s="12">
        <f t="shared" si="27"/>
        <v>10448.8</v>
      </c>
      <c r="I83" s="12">
        <f>SUM(I84:I86)</f>
        <v>0</v>
      </c>
      <c r="J83" s="12">
        <f>SUM(J84:J86)</f>
        <v>10448.8</v>
      </c>
      <c r="K83" s="11">
        <f t="shared" si="28"/>
        <v>22.15827277103528</v>
      </c>
      <c r="L83" s="11">
        <v>0</v>
      </c>
      <c r="M83" s="31">
        <f t="shared" si="29"/>
        <v>22.15827277103528</v>
      </c>
    </row>
    <row r="84" spans="1:13" ht="31.5" customHeight="1">
      <c r="A84" s="52"/>
      <c r="B84" s="53"/>
      <c r="C84" s="80"/>
      <c r="D84" s="5" t="s">
        <v>43</v>
      </c>
      <c r="E84" s="12">
        <f t="shared" si="26"/>
        <v>13579</v>
      </c>
      <c r="F84" s="12">
        <v>0</v>
      </c>
      <c r="G84" s="12">
        <v>13579</v>
      </c>
      <c r="H84" s="12">
        <f t="shared" si="27"/>
        <v>2925.7</v>
      </c>
      <c r="I84" s="12">
        <v>0</v>
      </c>
      <c r="J84" s="11">
        <v>2925.7</v>
      </c>
      <c r="K84" s="11">
        <f t="shared" si="28"/>
        <v>21.54576920244495</v>
      </c>
      <c r="L84" s="11">
        <v>0</v>
      </c>
      <c r="M84" s="31">
        <f t="shared" si="29"/>
        <v>21.54576920244495</v>
      </c>
    </row>
    <row r="85" spans="1:13" ht="30" customHeight="1">
      <c r="A85" s="52"/>
      <c r="B85" s="53"/>
      <c r="C85" s="80"/>
      <c r="D85" s="5" t="s">
        <v>9</v>
      </c>
      <c r="E85" s="12">
        <f t="shared" si="26"/>
        <v>4157</v>
      </c>
      <c r="F85" s="12">
        <v>0</v>
      </c>
      <c r="G85" s="12">
        <v>4157</v>
      </c>
      <c r="H85" s="12">
        <f t="shared" si="27"/>
        <v>1150.6</v>
      </c>
      <c r="I85" s="12">
        <v>0</v>
      </c>
      <c r="J85" s="11">
        <v>1150.6</v>
      </c>
      <c r="K85" s="11">
        <f t="shared" si="28"/>
        <v>27.67861438537407</v>
      </c>
      <c r="L85" s="11">
        <v>0</v>
      </c>
      <c r="M85" s="31">
        <f t="shared" si="29"/>
        <v>27.67861438537407</v>
      </c>
    </row>
    <row r="86" spans="1:13" ht="45.75" customHeight="1">
      <c r="A86" s="46"/>
      <c r="B86" s="47"/>
      <c r="C86" s="80"/>
      <c r="D86" s="5" t="s">
        <v>12</v>
      </c>
      <c r="E86" s="12">
        <f t="shared" si="26"/>
        <v>29419.3</v>
      </c>
      <c r="F86" s="12">
        <v>0</v>
      </c>
      <c r="G86" s="12">
        <v>29419.3</v>
      </c>
      <c r="H86" s="12">
        <f t="shared" si="27"/>
        <v>6372.5</v>
      </c>
      <c r="I86" s="12">
        <v>0</v>
      </c>
      <c r="J86" s="11">
        <v>6372.5</v>
      </c>
      <c r="K86" s="11">
        <f t="shared" si="28"/>
        <v>21.660950464491</v>
      </c>
      <c r="L86" s="11">
        <v>0</v>
      </c>
      <c r="M86" s="31">
        <f t="shared" si="29"/>
        <v>21.660950464491</v>
      </c>
    </row>
    <row r="87" spans="1:13" ht="32.25" customHeight="1">
      <c r="A87" s="9">
        <v>11</v>
      </c>
      <c r="B87" s="8" t="s">
        <v>40</v>
      </c>
      <c r="C87" s="74" t="s">
        <v>173</v>
      </c>
      <c r="D87" s="74"/>
      <c r="E87" s="12">
        <f>SUM(E88:E88)</f>
        <v>2050</v>
      </c>
      <c r="F87" s="12">
        <f>F88</f>
        <v>0</v>
      </c>
      <c r="G87" s="12">
        <f>G88</f>
        <v>2050</v>
      </c>
      <c r="H87" s="12">
        <f>SUM(H88:H88)</f>
        <v>0</v>
      </c>
      <c r="I87" s="12">
        <v>0</v>
      </c>
      <c r="J87" s="12">
        <v>0</v>
      </c>
      <c r="K87" s="11">
        <f t="shared" si="28"/>
        <v>0</v>
      </c>
      <c r="L87" s="11">
        <v>0</v>
      </c>
      <c r="M87" s="31">
        <f>J87/G87*100</f>
        <v>0</v>
      </c>
    </row>
    <row r="88" spans="1:13" ht="32.25" customHeight="1">
      <c r="A88" s="58"/>
      <c r="B88" s="56"/>
      <c r="C88" s="37" t="s">
        <v>51</v>
      </c>
      <c r="D88" s="5" t="s">
        <v>165</v>
      </c>
      <c r="E88" s="12">
        <f>SUM(F88:G88)</f>
        <v>2050</v>
      </c>
      <c r="F88" s="12">
        <v>0</v>
      </c>
      <c r="G88" s="12">
        <v>2050</v>
      </c>
      <c r="H88" s="12">
        <f>SUM(I88:J88)</f>
        <v>0</v>
      </c>
      <c r="I88" s="12">
        <v>0</v>
      </c>
      <c r="J88" s="11">
        <v>0</v>
      </c>
      <c r="K88" s="11">
        <f t="shared" si="28"/>
        <v>0</v>
      </c>
      <c r="L88" s="11">
        <v>0</v>
      </c>
      <c r="M88" s="31">
        <f>J88/G88*100</f>
        <v>0</v>
      </c>
    </row>
    <row r="89" spans="1:13" ht="48" customHeight="1">
      <c r="A89" s="45">
        <v>12</v>
      </c>
      <c r="B89" s="39" t="s">
        <v>27</v>
      </c>
      <c r="C89" s="80" t="s">
        <v>174</v>
      </c>
      <c r="D89" s="74"/>
      <c r="E89" s="12">
        <f aca="true" t="shared" si="30" ref="E89:J89">E90</f>
        <v>3200</v>
      </c>
      <c r="F89" s="12">
        <f t="shared" si="30"/>
        <v>0</v>
      </c>
      <c r="G89" s="12">
        <f t="shared" si="30"/>
        <v>3200</v>
      </c>
      <c r="H89" s="12">
        <f t="shared" si="30"/>
        <v>385.6</v>
      </c>
      <c r="I89" s="12">
        <f t="shared" si="30"/>
        <v>0</v>
      </c>
      <c r="J89" s="12">
        <f t="shared" si="30"/>
        <v>385.6</v>
      </c>
      <c r="K89" s="11">
        <f t="shared" si="28"/>
        <v>12.05</v>
      </c>
      <c r="L89" s="11">
        <v>0</v>
      </c>
      <c r="M89" s="31">
        <f t="shared" si="29"/>
        <v>12.05</v>
      </c>
    </row>
    <row r="90" spans="1:13" ht="33.75" customHeight="1">
      <c r="A90" s="55"/>
      <c r="B90" s="41"/>
      <c r="C90" s="44" t="s">
        <v>51</v>
      </c>
      <c r="D90" s="5" t="s">
        <v>165</v>
      </c>
      <c r="E90" s="12">
        <f>F90+G90</f>
        <v>3200</v>
      </c>
      <c r="F90" s="12">
        <v>0</v>
      </c>
      <c r="G90" s="12">
        <v>3200</v>
      </c>
      <c r="H90" s="12">
        <f>I90+J90</f>
        <v>385.6</v>
      </c>
      <c r="I90" s="12">
        <v>0</v>
      </c>
      <c r="J90" s="11">
        <v>385.6</v>
      </c>
      <c r="K90" s="11">
        <f t="shared" si="28"/>
        <v>12.05</v>
      </c>
      <c r="L90" s="11">
        <v>0</v>
      </c>
      <c r="M90" s="31">
        <f t="shared" si="29"/>
        <v>12.05</v>
      </c>
    </row>
    <row r="91" spans="1:13" ht="47.25" customHeight="1">
      <c r="A91" s="9">
        <v>13</v>
      </c>
      <c r="B91" s="8" t="s">
        <v>28</v>
      </c>
      <c r="C91" s="74" t="s">
        <v>161</v>
      </c>
      <c r="D91" s="74"/>
      <c r="E91" s="12">
        <f aca="true" t="shared" si="31" ref="E91:J91">E92+E93+E94+E95+E96</f>
        <v>28383.7</v>
      </c>
      <c r="F91" s="12">
        <f t="shared" si="31"/>
        <v>12485.699999999999</v>
      </c>
      <c r="G91" s="12">
        <f t="shared" si="31"/>
        <v>15898</v>
      </c>
      <c r="H91" s="12">
        <f t="shared" si="31"/>
        <v>113</v>
      </c>
      <c r="I91" s="12">
        <f t="shared" si="31"/>
        <v>113</v>
      </c>
      <c r="J91" s="12">
        <f t="shared" si="31"/>
        <v>0</v>
      </c>
      <c r="K91" s="11">
        <f t="shared" si="28"/>
        <v>0.398115819995279</v>
      </c>
      <c r="L91" s="11">
        <f>I91/F91*100</f>
        <v>0.9050353604523576</v>
      </c>
      <c r="M91" s="31">
        <f t="shared" si="29"/>
        <v>0</v>
      </c>
    </row>
    <row r="92" spans="1:13" ht="39" customHeight="1">
      <c r="A92" s="57" t="s">
        <v>110</v>
      </c>
      <c r="B92" s="56"/>
      <c r="C92" s="64" t="s">
        <v>109</v>
      </c>
      <c r="D92" s="5" t="s">
        <v>10</v>
      </c>
      <c r="E92" s="12">
        <f>SUM(F92:G92)</f>
        <v>761.6</v>
      </c>
      <c r="F92" s="12">
        <v>761.6</v>
      </c>
      <c r="G92" s="12">
        <v>0</v>
      </c>
      <c r="H92" s="12">
        <f>I92+J92</f>
        <v>0</v>
      </c>
      <c r="I92" s="12">
        <v>0</v>
      </c>
      <c r="J92" s="12">
        <v>0</v>
      </c>
      <c r="K92" s="11">
        <f t="shared" si="28"/>
        <v>0</v>
      </c>
      <c r="L92" s="11">
        <f>I92/F92*100</f>
        <v>0</v>
      </c>
      <c r="M92" s="31">
        <v>0</v>
      </c>
    </row>
    <row r="93" spans="1:13" ht="30" customHeight="1">
      <c r="A93" s="24" t="s">
        <v>111</v>
      </c>
      <c r="B93" s="23"/>
      <c r="C93" s="20" t="s">
        <v>112</v>
      </c>
      <c r="D93" s="5" t="s">
        <v>165</v>
      </c>
      <c r="E93" s="12">
        <f>SUM(F93:G93)</f>
        <v>11218.8</v>
      </c>
      <c r="F93" s="12">
        <v>11218.8</v>
      </c>
      <c r="G93" s="12">
        <v>0</v>
      </c>
      <c r="H93" s="12">
        <f>I93+J93</f>
        <v>0</v>
      </c>
      <c r="I93" s="12">
        <v>0</v>
      </c>
      <c r="J93" s="11">
        <v>0</v>
      </c>
      <c r="K93" s="11">
        <f t="shared" si="28"/>
        <v>0</v>
      </c>
      <c r="L93" s="11">
        <f>I93/F93*100</f>
        <v>0</v>
      </c>
      <c r="M93" s="31">
        <v>0</v>
      </c>
    </row>
    <row r="94" spans="1:13" ht="63.75" customHeight="1">
      <c r="A94" s="24" t="s">
        <v>113</v>
      </c>
      <c r="B94" s="23"/>
      <c r="C94" s="20" t="s">
        <v>114</v>
      </c>
      <c r="D94" s="5" t="s">
        <v>165</v>
      </c>
      <c r="E94" s="12">
        <f>SUM(F94:G94)</f>
        <v>1048</v>
      </c>
      <c r="F94" s="12">
        <v>0</v>
      </c>
      <c r="G94" s="12">
        <v>1048</v>
      </c>
      <c r="H94" s="12">
        <f>I94+J94</f>
        <v>0</v>
      </c>
      <c r="I94" s="12">
        <v>0</v>
      </c>
      <c r="J94" s="11">
        <v>0</v>
      </c>
      <c r="K94" s="11">
        <f t="shared" si="28"/>
        <v>0</v>
      </c>
      <c r="L94" s="11">
        <v>0</v>
      </c>
      <c r="M94" s="31">
        <f t="shared" si="29"/>
        <v>0</v>
      </c>
    </row>
    <row r="95" spans="1:13" ht="32.25" customHeight="1">
      <c r="A95" s="24" t="s">
        <v>115</v>
      </c>
      <c r="B95" s="23"/>
      <c r="C95" s="20" t="s">
        <v>116</v>
      </c>
      <c r="D95" s="5" t="s">
        <v>9</v>
      </c>
      <c r="E95" s="12">
        <f>SUM(F95:G95)</f>
        <v>14850</v>
      </c>
      <c r="F95" s="12">
        <v>0</v>
      </c>
      <c r="G95" s="12">
        <v>14850</v>
      </c>
      <c r="H95" s="12">
        <f>I95+J95</f>
        <v>0</v>
      </c>
      <c r="I95" s="12">
        <v>0</v>
      </c>
      <c r="J95" s="11">
        <v>0</v>
      </c>
      <c r="K95" s="11">
        <f t="shared" si="28"/>
        <v>0</v>
      </c>
      <c r="L95" s="11">
        <v>0</v>
      </c>
      <c r="M95" s="31">
        <f t="shared" si="29"/>
        <v>0</v>
      </c>
    </row>
    <row r="96" spans="1:13" ht="30.75" customHeight="1">
      <c r="A96" s="24" t="s">
        <v>151</v>
      </c>
      <c r="B96" s="23"/>
      <c r="C96" s="20" t="s">
        <v>51</v>
      </c>
      <c r="D96" s="5" t="s">
        <v>165</v>
      </c>
      <c r="E96" s="12">
        <f>SUM(F96:G96)</f>
        <v>505.3</v>
      </c>
      <c r="F96" s="12">
        <v>505.3</v>
      </c>
      <c r="G96" s="12">
        <v>0</v>
      </c>
      <c r="H96" s="12">
        <f>I96+J96</f>
        <v>113</v>
      </c>
      <c r="I96" s="12">
        <v>113</v>
      </c>
      <c r="J96" s="11">
        <v>0</v>
      </c>
      <c r="K96" s="11">
        <f t="shared" si="28"/>
        <v>22.362952701365522</v>
      </c>
      <c r="L96" s="11">
        <f>I96/F96*100</f>
        <v>22.362952701365522</v>
      </c>
      <c r="M96" s="31">
        <v>0</v>
      </c>
    </row>
    <row r="97" spans="1:13" ht="47.25" customHeight="1">
      <c r="A97" s="9">
        <v>14</v>
      </c>
      <c r="B97" s="8" t="s">
        <v>29</v>
      </c>
      <c r="C97" s="80" t="s">
        <v>162</v>
      </c>
      <c r="D97" s="74"/>
      <c r="E97" s="12">
        <f aca="true" t="shared" si="32" ref="E97:J97">E98+E99+E100+E103+E106+E107+E108</f>
        <v>65164.5</v>
      </c>
      <c r="F97" s="12">
        <f t="shared" si="32"/>
        <v>1972</v>
      </c>
      <c r="G97" s="12">
        <f t="shared" si="32"/>
        <v>63192.5</v>
      </c>
      <c r="H97" s="12">
        <f t="shared" si="32"/>
        <v>12238.699999999999</v>
      </c>
      <c r="I97" s="12">
        <f t="shared" si="32"/>
        <v>1846</v>
      </c>
      <c r="J97" s="12">
        <f t="shared" si="32"/>
        <v>10392.699999999999</v>
      </c>
      <c r="K97" s="11">
        <f t="shared" si="28"/>
        <v>18.781238250888137</v>
      </c>
      <c r="L97" s="11">
        <f>I97/F97*100</f>
        <v>93.6105476673428</v>
      </c>
      <c r="M97" s="31">
        <f t="shared" si="29"/>
        <v>16.446097242552515</v>
      </c>
    </row>
    <row r="98" spans="1:13" ht="126" customHeight="1">
      <c r="A98" s="22" t="s">
        <v>105</v>
      </c>
      <c r="B98" s="23"/>
      <c r="C98" s="48" t="s">
        <v>104</v>
      </c>
      <c r="D98" s="5" t="s">
        <v>165</v>
      </c>
      <c r="E98" s="12">
        <f aca="true" t="shared" si="33" ref="E98:E105">F98+G98</f>
        <v>1745</v>
      </c>
      <c r="F98" s="12">
        <v>0</v>
      </c>
      <c r="G98" s="12">
        <v>1745</v>
      </c>
      <c r="H98" s="12">
        <f aca="true" t="shared" si="34" ref="H98:H106">I98+J98</f>
        <v>0</v>
      </c>
      <c r="I98" s="12">
        <v>0</v>
      </c>
      <c r="J98" s="11">
        <v>0</v>
      </c>
      <c r="K98" s="11">
        <f t="shared" si="28"/>
        <v>0</v>
      </c>
      <c r="L98" s="11">
        <v>0</v>
      </c>
      <c r="M98" s="31">
        <f t="shared" si="29"/>
        <v>0</v>
      </c>
    </row>
    <row r="99" spans="1:13" ht="63" customHeight="1">
      <c r="A99" s="22" t="s">
        <v>106</v>
      </c>
      <c r="B99" s="23"/>
      <c r="C99" s="48" t="s">
        <v>103</v>
      </c>
      <c r="D99" s="5" t="s">
        <v>165</v>
      </c>
      <c r="E99" s="12">
        <f t="shared" si="33"/>
        <v>6000</v>
      </c>
      <c r="F99" s="12">
        <v>0</v>
      </c>
      <c r="G99" s="12">
        <v>6000</v>
      </c>
      <c r="H99" s="12">
        <f t="shared" si="34"/>
        <v>0</v>
      </c>
      <c r="I99" s="12">
        <v>0</v>
      </c>
      <c r="J99" s="11">
        <v>0</v>
      </c>
      <c r="K99" s="11">
        <f t="shared" si="28"/>
        <v>0</v>
      </c>
      <c r="L99" s="11">
        <v>0</v>
      </c>
      <c r="M99" s="31">
        <f t="shared" si="29"/>
        <v>0</v>
      </c>
    </row>
    <row r="100" spans="1:13" ht="15.75" customHeight="1">
      <c r="A100" s="38" t="s">
        <v>107</v>
      </c>
      <c r="B100" s="56"/>
      <c r="C100" s="80" t="s">
        <v>102</v>
      </c>
      <c r="D100" s="4" t="s">
        <v>19</v>
      </c>
      <c r="E100" s="12">
        <f t="shared" si="33"/>
        <v>4900</v>
      </c>
      <c r="F100" s="12">
        <f>SUM(F101:F102)</f>
        <v>0</v>
      </c>
      <c r="G100" s="12">
        <f>SUM(G101:G102)</f>
        <v>4900</v>
      </c>
      <c r="H100" s="12">
        <f t="shared" si="34"/>
        <v>0</v>
      </c>
      <c r="I100" s="12">
        <f>SUM(I101:I102)</f>
        <v>0</v>
      </c>
      <c r="J100" s="12">
        <f>SUM(J101:J102)</f>
        <v>0</v>
      </c>
      <c r="K100" s="11">
        <f t="shared" si="28"/>
        <v>0</v>
      </c>
      <c r="L100" s="11">
        <v>0</v>
      </c>
      <c r="M100" s="31">
        <f t="shared" si="29"/>
        <v>0</v>
      </c>
    </row>
    <row r="101" spans="1:13" ht="31.5">
      <c r="A101" s="52"/>
      <c r="B101" s="53"/>
      <c r="C101" s="80"/>
      <c r="D101" s="5" t="s">
        <v>165</v>
      </c>
      <c r="E101" s="12">
        <f t="shared" si="33"/>
        <v>3900</v>
      </c>
      <c r="F101" s="12">
        <v>0</v>
      </c>
      <c r="G101" s="12">
        <v>3900</v>
      </c>
      <c r="H101" s="12">
        <f t="shared" si="34"/>
        <v>0</v>
      </c>
      <c r="I101" s="12">
        <v>0</v>
      </c>
      <c r="J101" s="11">
        <v>0</v>
      </c>
      <c r="K101" s="11">
        <f t="shared" si="28"/>
        <v>0</v>
      </c>
      <c r="L101" s="11">
        <v>0</v>
      </c>
      <c r="M101" s="31">
        <f t="shared" si="29"/>
        <v>0</v>
      </c>
    </row>
    <row r="102" spans="1:13" ht="16.5" customHeight="1">
      <c r="A102" s="46"/>
      <c r="B102" s="47"/>
      <c r="C102" s="80"/>
      <c r="D102" s="5" t="s">
        <v>14</v>
      </c>
      <c r="E102" s="12">
        <f t="shared" si="33"/>
        <v>1000</v>
      </c>
      <c r="F102" s="12">
        <v>0</v>
      </c>
      <c r="G102" s="12">
        <v>1000</v>
      </c>
      <c r="H102" s="12">
        <f t="shared" si="34"/>
        <v>0</v>
      </c>
      <c r="I102" s="12">
        <v>0</v>
      </c>
      <c r="J102" s="11">
        <v>0</v>
      </c>
      <c r="K102" s="11">
        <f t="shared" si="28"/>
        <v>0</v>
      </c>
      <c r="L102" s="11">
        <v>0</v>
      </c>
      <c r="M102" s="31">
        <f t="shared" si="29"/>
        <v>0</v>
      </c>
    </row>
    <row r="103" spans="1:13" ht="15.75" customHeight="1">
      <c r="A103" s="38" t="s">
        <v>108</v>
      </c>
      <c r="B103" s="56"/>
      <c r="C103" s="80" t="s">
        <v>101</v>
      </c>
      <c r="D103" s="4" t="s">
        <v>19</v>
      </c>
      <c r="E103" s="12">
        <f t="shared" si="33"/>
        <v>5526</v>
      </c>
      <c r="F103" s="12">
        <f>SUM(F104:F105)</f>
        <v>126</v>
      </c>
      <c r="G103" s="12">
        <f>SUM(G104:G105)</f>
        <v>5400</v>
      </c>
      <c r="H103" s="12">
        <f t="shared" si="34"/>
        <v>0</v>
      </c>
      <c r="I103" s="12">
        <f>SUM(I104:I105)</f>
        <v>0</v>
      </c>
      <c r="J103" s="12">
        <f>SUM(J104:J105)</f>
        <v>0</v>
      </c>
      <c r="K103" s="11">
        <f t="shared" si="28"/>
        <v>0</v>
      </c>
      <c r="L103" s="11">
        <v>0</v>
      </c>
      <c r="M103" s="31">
        <f t="shared" si="29"/>
        <v>0</v>
      </c>
    </row>
    <row r="104" spans="1:13" ht="31.5">
      <c r="A104" s="52"/>
      <c r="B104" s="53"/>
      <c r="C104" s="80"/>
      <c r="D104" s="5" t="s">
        <v>165</v>
      </c>
      <c r="E104" s="12">
        <f t="shared" si="33"/>
        <v>3826</v>
      </c>
      <c r="F104" s="12">
        <v>126</v>
      </c>
      <c r="G104" s="12">
        <v>3700</v>
      </c>
      <c r="H104" s="12">
        <f t="shared" si="34"/>
        <v>0</v>
      </c>
      <c r="I104" s="12">
        <v>0</v>
      </c>
      <c r="J104" s="11">
        <v>0</v>
      </c>
      <c r="K104" s="11">
        <f t="shared" si="28"/>
        <v>0</v>
      </c>
      <c r="L104" s="11">
        <v>0</v>
      </c>
      <c r="M104" s="31">
        <f t="shared" si="29"/>
        <v>0</v>
      </c>
    </row>
    <row r="105" spans="1:13" ht="31.5" customHeight="1">
      <c r="A105" s="46"/>
      <c r="B105" s="47"/>
      <c r="C105" s="80"/>
      <c r="D105" s="5" t="s">
        <v>10</v>
      </c>
      <c r="E105" s="12">
        <f t="shared" si="33"/>
        <v>1700</v>
      </c>
      <c r="F105" s="12">
        <v>0</v>
      </c>
      <c r="G105" s="12">
        <v>1700</v>
      </c>
      <c r="H105" s="12">
        <f t="shared" si="34"/>
        <v>0</v>
      </c>
      <c r="I105" s="12">
        <v>0</v>
      </c>
      <c r="J105" s="11">
        <v>0</v>
      </c>
      <c r="K105" s="11">
        <f t="shared" si="28"/>
        <v>0</v>
      </c>
      <c r="L105" s="11">
        <v>0</v>
      </c>
      <c r="M105" s="31">
        <f t="shared" si="29"/>
        <v>0</v>
      </c>
    </row>
    <row r="106" spans="1:13" ht="79.5" customHeight="1">
      <c r="A106" s="38" t="s">
        <v>149</v>
      </c>
      <c r="B106" s="56"/>
      <c r="C106" s="64" t="s">
        <v>100</v>
      </c>
      <c r="D106" s="5" t="s">
        <v>165</v>
      </c>
      <c r="E106" s="12">
        <f>SUM(F106:G106)</f>
        <v>2186</v>
      </c>
      <c r="F106" s="12">
        <v>1846</v>
      </c>
      <c r="G106" s="12">
        <v>340</v>
      </c>
      <c r="H106" s="12">
        <f t="shared" si="34"/>
        <v>1865.4</v>
      </c>
      <c r="I106" s="12">
        <v>1846</v>
      </c>
      <c r="J106" s="12">
        <v>19.4</v>
      </c>
      <c r="K106" s="11">
        <f t="shared" si="28"/>
        <v>85.33394327538885</v>
      </c>
      <c r="L106" s="11">
        <f>I106/F106*100</f>
        <v>100</v>
      </c>
      <c r="M106" s="31">
        <f t="shared" si="29"/>
        <v>5.705882352941176</v>
      </c>
    </row>
    <row r="107" spans="1:13" ht="31.5">
      <c r="A107" s="22" t="s">
        <v>150</v>
      </c>
      <c r="B107" s="23"/>
      <c r="C107" s="20" t="s">
        <v>99</v>
      </c>
      <c r="D107" s="5" t="s">
        <v>165</v>
      </c>
      <c r="E107" s="12">
        <f>F107+G107</f>
        <v>44627.5</v>
      </c>
      <c r="F107" s="12">
        <v>0</v>
      </c>
      <c r="G107" s="12">
        <v>44627.5</v>
      </c>
      <c r="H107" s="12">
        <f>I107+J107</f>
        <v>10373.3</v>
      </c>
      <c r="I107" s="12">
        <v>0</v>
      </c>
      <c r="J107" s="11">
        <v>10373.3</v>
      </c>
      <c r="K107" s="11">
        <f t="shared" si="28"/>
        <v>23.24418800067223</v>
      </c>
      <c r="L107" s="11">
        <v>0</v>
      </c>
      <c r="M107" s="31">
        <f t="shared" si="29"/>
        <v>23.24418800067223</v>
      </c>
    </row>
    <row r="108" spans="1:13" ht="47.25" customHeight="1">
      <c r="A108" s="22" t="s">
        <v>180</v>
      </c>
      <c r="B108" s="23"/>
      <c r="C108" s="20" t="s">
        <v>98</v>
      </c>
      <c r="D108" s="5" t="s">
        <v>165</v>
      </c>
      <c r="E108" s="12">
        <f>F108+G108</f>
        <v>180</v>
      </c>
      <c r="F108" s="12">
        <v>0</v>
      </c>
      <c r="G108" s="12">
        <v>180</v>
      </c>
      <c r="H108" s="12">
        <f>I108+J108</f>
        <v>0</v>
      </c>
      <c r="I108" s="12">
        <v>0</v>
      </c>
      <c r="J108" s="11">
        <v>0</v>
      </c>
      <c r="K108" s="11">
        <f t="shared" si="28"/>
        <v>0</v>
      </c>
      <c r="L108" s="11">
        <v>0</v>
      </c>
      <c r="M108" s="31">
        <f t="shared" si="29"/>
        <v>0</v>
      </c>
    </row>
    <row r="109" spans="1:13" ht="62.25" customHeight="1">
      <c r="A109" s="45">
        <v>15</v>
      </c>
      <c r="B109" s="39" t="s">
        <v>30</v>
      </c>
      <c r="C109" s="80" t="s">
        <v>175</v>
      </c>
      <c r="D109" s="74"/>
      <c r="E109" s="12">
        <f aca="true" t="shared" si="35" ref="E109:J109">E110+E111+E112+E113+E114</f>
        <v>500</v>
      </c>
      <c r="F109" s="12">
        <f t="shared" si="35"/>
        <v>0</v>
      </c>
      <c r="G109" s="12">
        <f t="shared" si="35"/>
        <v>500</v>
      </c>
      <c r="H109" s="12">
        <f t="shared" si="35"/>
        <v>36</v>
      </c>
      <c r="I109" s="12">
        <f t="shared" si="35"/>
        <v>0</v>
      </c>
      <c r="J109" s="12">
        <f t="shared" si="35"/>
        <v>36</v>
      </c>
      <c r="K109" s="11">
        <f t="shared" si="28"/>
        <v>7.199999999999999</v>
      </c>
      <c r="L109" s="11">
        <v>0</v>
      </c>
      <c r="M109" s="31">
        <f t="shared" si="29"/>
        <v>7.199999999999999</v>
      </c>
    </row>
    <row r="110" spans="1:13" ht="30.75" customHeight="1">
      <c r="A110" s="60"/>
      <c r="B110" s="61"/>
      <c r="C110" s="64" t="s">
        <v>51</v>
      </c>
      <c r="D110" s="62" t="s">
        <v>165</v>
      </c>
      <c r="E110" s="12">
        <f>F110+G110</f>
        <v>150</v>
      </c>
      <c r="F110" s="12">
        <v>0</v>
      </c>
      <c r="G110" s="12">
        <v>150</v>
      </c>
      <c r="H110" s="12">
        <f>I110+J110</f>
        <v>36</v>
      </c>
      <c r="I110" s="12">
        <v>0</v>
      </c>
      <c r="J110" s="11">
        <v>36</v>
      </c>
      <c r="K110" s="11">
        <f t="shared" si="28"/>
        <v>24</v>
      </c>
      <c r="L110" s="11">
        <v>0</v>
      </c>
      <c r="M110" s="31">
        <f t="shared" si="29"/>
        <v>24</v>
      </c>
    </row>
    <row r="111" spans="1:13" ht="15.75" customHeight="1">
      <c r="A111" s="60"/>
      <c r="B111" s="61"/>
      <c r="C111" s="65"/>
      <c r="D111" s="62" t="s">
        <v>2</v>
      </c>
      <c r="E111" s="12">
        <f>F111+G111</f>
        <v>5</v>
      </c>
      <c r="F111" s="12">
        <v>0</v>
      </c>
      <c r="G111" s="12">
        <v>5</v>
      </c>
      <c r="H111" s="12">
        <f>I111+J111</f>
        <v>0</v>
      </c>
      <c r="I111" s="12">
        <v>0</v>
      </c>
      <c r="J111" s="11">
        <v>0</v>
      </c>
      <c r="K111" s="11">
        <f aca="true" t="shared" si="36" ref="K111:K139">H111/E111*100</f>
        <v>0</v>
      </c>
      <c r="L111" s="11">
        <v>0</v>
      </c>
      <c r="M111" s="31">
        <f t="shared" si="29"/>
        <v>0</v>
      </c>
    </row>
    <row r="112" spans="1:13" ht="17.25" customHeight="1">
      <c r="A112" s="60"/>
      <c r="B112" s="61"/>
      <c r="C112" s="65"/>
      <c r="D112" s="62" t="s">
        <v>3</v>
      </c>
      <c r="E112" s="12">
        <f>F112+G112</f>
        <v>80</v>
      </c>
      <c r="F112" s="12">
        <v>0</v>
      </c>
      <c r="G112" s="12">
        <v>80</v>
      </c>
      <c r="H112" s="12">
        <f>I112+J112</f>
        <v>0</v>
      </c>
      <c r="I112" s="12">
        <v>0</v>
      </c>
      <c r="J112" s="11">
        <v>0</v>
      </c>
      <c r="K112" s="11">
        <f t="shared" si="36"/>
        <v>0</v>
      </c>
      <c r="L112" s="11">
        <v>0</v>
      </c>
      <c r="M112" s="31">
        <f t="shared" si="29"/>
        <v>0</v>
      </c>
    </row>
    <row r="113" spans="1:13" ht="30.75" customHeight="1">
      <c r="A113" s="60"/>
      <c r="B113" s="61"/>
      <c r="C113" s="65"/>
      <c r="D113" s="62" t="s">
        <v>13</v>
      </c>
      <c r="E113" s="12">
        <f>F113+G113</f>
        <v>25</v>
      </c>
      <c r="F113" s="12">
        <v>0</v>
      </c>
      <c r="G113" s="12">
        <v>25</v>
      </c>
      <c r="H113" s="12">
        <f>I113+J113</f>
        <v>0</v>
      </c>
      <c r="I113" s="12">
        <v>0</v>
      </c>
      <c r="J113" s="11">
        <v>0</v>
      </c>
      <c r="K113" s="11">
        <f t="shared" si="36"/>
        <v>0</v>
      </c>
      <c r="L113" s="11">
        <v>0</v>
      </c>
      <c r="M113" s="31">
        <f t="shared" si="29"/>
        <v>0</v>
      </c>
    </row>
    <row r="114" spans="1:13" ht="30" customHeight="1">
      <c r="A114" s="59"/>
      <c r="B114" s="63"/>
      <c r="C114" s="66"/>
      <c r="D114" s="62" t="s">
        <v>6</v>
      </c>
      <c r="E114" s="12">
        <f>F114+G114</f>
        <v>240</v>
      </c>
      <c r="F114" s="12">
        <v>0</v>
      </c>
      <c r="G114" s="12">
        <v>240</v>
      </c>
      <c r="H114" s="12">
        <f>I114+J114</f>
        <v>0</v>
      </c>
      <c r="I114" s="12">
        <v>0</v>
      </c>
      <c r="J114" s="11">
        <v>0</v>
      </c>
      <c r="K114" s="11">
        <f t="shared" si="36"/>
        <v>0</v>
      </c>
      <c r="L114" s="11">
        <v>0</v>
      </c>
      <c r="M114" s="31">
        <f t="shared" si="29"/>
        <v>0</v>
      </c>
    </row>
    <row r="115" spans="1:13" ht="47.25" customHeight="1">
      <c r="A115" s="9">
        <v>16</v>
      </c>
      <c r="B115" s="8" t="s">
        <v>31</v>
      </c>
      <c r="C115" s="74" t="s">
        <v>176</v>
      </c>
      <c r="D115" s="74"/>
      <c r="E115" s="12">
        <f aca="true" t="shared" si="37" ref="E115:J115">E116</f>
        <v>19126</v>
      </c>
      <c r="F115" s="12">
        <f t="shared" si="37"/>
        <v>0</v>
      </c>
      <c r="G115" s="12">
        <f t="shared" si="37"/>
        <v>19126</v>
      </c>
      <c r="H115" s="12">
        <f t="shared" si="37"/>
        <v>3551.5</v>
      </c>
      <c r="I115" s="12">
        <f t="shared" si="37"/>
        <v>0</v>
      </c>
      <c r="J115" s="12">
        <f t="shared" si="37"/>
        <v>3551.5</v>
      </c>
      <c r="K115" s="11">
        <f t="shared" si="36"/>
        <v>18.568963714315593</v>
      </c>
      <c r="L115" s="11">
        <v>0</v>
      </c>
      <c r="M115" s="31">
        <f t="shared" si="29"/>
        <v>18.568963714315593</v>
      </c>
    </row>
    <row r="116" spans="1:13" ht="30.75" customHeight="1">
      <c r="A116" s="9"/>
      <c r="B116" s="8"/>
      <c r="C116" s="37" t="s">
        <v>51</v>
      </c>
      <c r="D116" s="5" t="s">
        <v>165</v>
      </c>
      <c r="E116" s="12">
        <f>F116+G116</f>
        <v>19126</v>
      </c>
      <c r="F116" s="12">
        <v>0</v>
      </c>
      <c r="G116" s="12">
        <v>19126</v>
      </c>
      <c r="H116" s="12">
        <f>I116+J116</f>
        <v>3551.5</v>
      </c>
      <c r="I116" s="12">
        <v>0</v>
      </c>
      <c r="J116" s="11">
        <v>3551.5</v>
      </c>
      <c r="K116" s="11">
        <f t="shared" si="36"/>
        <v>18.568963714315593</v>
      </c>
      <c r="L116" s="11">
        <v>0</v>
      </c>
      <c r="M116" s="31">
        <f t="shared" si="29"/>
        <v>18.568963714315593</v>
      </c>
    </row>
    <row r="117" spans="1:13" ht="47.25" customHeight="1">
      <c r="A117" s="9">
        <v>17</v>
      </c>
      <c r="B117" s="8" t="s">
        <v>32</v>
      </c>
      <c r="C117" s="74" t="s">
        <v>163</v>
      </c>
      <c r="D117" s="74"/>
      <c r="E117" s="12">
        <f aca="true" t="shared" si="38" ref="E117:J117">E118+E119</f>
        <v>24579</v>
      </c>
      <c r="F117" s="12">
        <f t="shared" si="38"/>
        <v>0</v>
      </c>
      <c r="G117" s="12">
        <f t="shared" si="38"/>
        <v>24579</v>
      </c>
      <c r="H117" s="12">
        <f t="shared" si="38"/>
        <v>3214.8</v>
      </c>
      <c r="I117" s="12">
        <f t="shared" si="38"/>
        <v>0</v>
      </c>
      <c r="J117" s="12">
        <f t="shared" si="38"/>
        <v>3214.8</v>
      </c>
      <c r="K117" s="11">
        <f t="shared" si="36"/>
        <v>13.079458073965581</v>
      </c>
      <c r="L117" s="11">
        <v>0</v>
      </c>
      <c r="M117" s="31">
        <f t="shared" si="29"/>
        <v>13.079458073965581</v>
      </c>
    </row>
    <row r="118" spans="1:13" ht="46.5" customHeight="1">
      <c r="A118" s="22" t="s">
        <v>94</v>
      </c>
      <c r="B118" s="8"/>
      <c r="C118" s="20" t="s">
        <v>95</v>
      </c>
      <c r="D118" s="5" t="s">
        <v>165</v>
      </c>
      <c r="E118" s="12">
        <f>F118+G118</f>
        <v>18979</v>
      </c>
      <c r="F118" s="12">
        <v>0</v>
      </c>
      <c r="G118" s="12">
        <v>18979</v>
      </c>
      <c r="H118" s="12">
        <f>I118+J118</f>
        <v>3014.4</v>
      </c>
      <c r="I118" s="12">
        <v>0</v>
      </c>
      <c r="J118" s="11">
        <v>3014.4</v>
      </c>
      <c r="K118" s="11">
        <f t="shared" si="36"/>
        <v>15.882817851309342</v>
      </c>
      <c r="L118" s="11">
        <v>0</v>
      </c>
      <c r="M118" s="31">
        <f t="shared" si="29"/>
        <v>15.882817851309342</v>
      </c>
    </row>
    <row r="119" spans="1:13" ht="15" customHeight="1">
      <c r="A119" s="38" t="s">
        <v>96</v>
      </c>
      <c r="B119" s="39"/>
      <c r="C119" s="80" t="s">
        <v>97</v>
      </c>
      <c r="D119" s="4" t="s">
        <v>19</v>
      </c>
      <c r="E119" s="12">
        <f>F119+G119</f>
        <v>5600</v>
      </c>
      <c r="F119" s="12">
        <f>SUM(F120:F121)</f>
        <v>0</v>
      </c>
      <c r="G119" s="12">
        <f>SUM(G120:G121)</f>
        <v>5600</v>
      </c>
      <c r="H119" s="12">
        <f>I119+J119</f>
        <v>200.4</v>
      </c>
      <c r="I119" s="12">
        <f>SUM(I120:I121)</f>
        <v>0</v>
      </c>
      <c r="J119" s="12">
        <f>SUM(J120:J121)</f>
        <v>200.4</v>
      </c>
      <c r="K119" s="11">
        <f t="shared" si="36"/>
        <v>3.5785714285714287</v>
      </c>
      <c r="L119" s="11">
        <v>0</v>
      </c>
      <c r="M119" s="31">
        <f t="shared" si="29"/>
        <v>3.5785714285714287</v>
      </c>
    </row>
    <row r="120" spans="1:13" ht="30" customHeight="1">
      <c r="A120" s="49"/>
      <c r="B120" s="43"/>
      <c r="C120" s="80"/>
      <c r="D120" s="5" t="s">
        <v>165</v>
      </c>
      <c r="E120" s="12">
        <f>F120+G120</f>
        <v>4400</v>
      </c>
      <c r="F120" s="12">
        <v>0</v>
      </c>
      <c r="G120" s="12">
        <v>4400</v>
      </c>
      <c r="H120" s="12">
        <f>I120+J120</f>
        <v>10.9</v>
      </c>
      <c r="I120" s="12">
        <v>0</v>
      </c>
      <c r="J120" s="11">
        <v>10.9</v>
      </c>
      <c r="K120" s="11">
        <f t="shared" si="36"/>
        <v>0.24772727272727274</v>
      </c>
      <c r="L120" s="11">
        <v>0</v>
      </c>
      <c r="M120" s="31">
        <f t="shared" si="29"/>
        <v>0.24772727272727274</v>
      </c>
    </row>
    <row r="121" spans="1:13" ht="15" customHeight="1">
      <c r="A121" s="55"/>
      <c r="B121" s="41"/>
      <c r="C121" s="80"/>
      <c r="D121" s="5" t="s">
        <v>44</v>
      </c>
      <c r="E121" s="12">
        <f>F121+G121</f>
        <v>1200</v>
      </c>
      <c r="F121" s="12">
        <v>0</v>
      </c>
      <c r="G121" s="12">
        <v>1200</v>
      </c>
      <c r="H121" s="12">
        <f>I121+J121</f>
        <v>189.5</v>
      </c>
      <c r="I121" s="12">
        <v>0</v>
      </c>
      <c r="J121" s="11">
        <v>189.5</v>
      </c>
      <c r="K121" s="11">
        <f t="shared" si="36"/>
        <v>15.791666666666668</v>
      </c>
      <c r="L121" s="11">
        <v>0</v>
      </c>
      <c r="M121" s="31">
        <f t="shared" si="29"/>
        <v>15.791666666666668</v>
      </c>
    </row>
    <row r="122" spans="1:13" ht="46.5" customHeight="1">
      <c r="A122" s="9">
        <v>18</v>
      </c>
      <c r="B122" s="8" t="s">
        <v>33</v>
      </c>
      <c r="C122" s="74" t="s">
        <v>164</v>
      </c>
      <c r="D122" s="74"/>
      <c r="E122" s="12">
        <f aca="true" t="shared" si="39" ref="E122:J122">E123+E124+E125+E128+E129+E130</f>
        <v>303486.6</v>
      </c>
      <c r="F122" s="12">
        <f t="shared" si="39"/>
        <v>294324.1</v>
      </c>
      <c r="G122" s="12">
        <f t="shared" si="39"/>
        <v>9162.5</v>
      </c>
      <c r="H122" s="12">
        <f t="shared" si="39"/>
        <v>56127.5</v>
      </c>
      <c r="I122" s="12">
        <f t="shared" si="39"/>
        <v>53463.8</v>
      </c>
      <c r="J122" s="12">
        <f t="shared" si="39"/>
        <v>2663.7</v>
      </c>
      <c r="K122" s="11">
        <f t="shared" si="36"/>
        <v>18.49422676322447</v>
      </c>
      <c r="L122" s="11">
        <f>I122/F122*100</f>
        <v>18.164941301103106</v>
      </c>
      <c r="M122" s="31">
        <f t="shared" si="29"/>
        <v>29.07175989085948</v>
      </c>
    </row>
    <row r="123" spans="1:13" ht="62.25" customHeight="1">
      <c r="A123" s="22" t="s">
        <v>84</v>
      </c>
      <c r="B123" s="8"/>
      <c r="C123" s="20" t="s">
        <v>85</v>
      </c>
      <c r="D123" s="5" t="s">
        <v>4</v>
      </c>
      <c r="E123" s="12">
        <f aca="true" t="shared" si="40" ref="E123:E130">F123+G123</f>
        <v>138307.8</v>
      </c>
      <c r="F123" s="12">
        <v>138307.8</v>
      </c>
      <c r="G123" s="12">
        <v>0</v>
      </c>
      <c r="H123" s="12">
        <f aca="true" t="shared" si="41" ref="H123:H130">I123+J123</f>
        <v>26906.7</v>
      </c>
      <c r="I123" s="12">
        <v>26906.7</v>
      </c>
      <c r="J123" s="11">
        <v>0</v>
      </c>
      <c r="K123" s="11">
        <f t="shared" si="36"/>
        <v>19.454217332645015</v>
      </c>
      <c r="L123" s="11">
        <f>I123/F123*100</f>
        <v>19.454217332645015</v>
      </c>
      <c r="M123" s="31">
        <v>0</v>
      </c>
    </row>
    <row r="124" spans="1:13" ht="94.5" customHeight="1">
      <c r="A124" s="22" t="s">
        <v>86</v>
      </c>
      <c r="B124" s="8"/>
      <c r="C124" s="20" t="s">
        <v>87</v>
      </c>
      <c r="D124" s="5" t="s">
        <v>4</v>
      </c>
      <c r="E124" s="12">
        <f t="shared" si="40"/>
        <v>3277.2</v>
      </c>
      <c r="F124" s="12">
        <v>3277.2</v>
      </c>
      <c r="G124" s="12">
        <v>0</v>
      </c>
      <c r="H124" s="12">
        <f t="shared" si="41"/>
        <v>658.1</v>
      </c>
      <c r="I124" s="12">
        <v>658.1</v>
      </c>
      <c r="J124" s="11">
        <v>0</v>
      </c>
      <c r="K124" s="11">
        <f t="shared" si="36"/>
        <v>20.08116684974979</v>
      </c>
      <c r="L124" s="11">
        <f>I124/F124*100</f>
        <v>20.08116684974979</v>
      </c>
      <c r="M124" s="31">
        <v>0</v>
      </c>
    </row>
    <row r="125" spans="1:13" ht="15" customHeight="1">
      <c r="A125" s="38" t="s">
        <v>88</v>
      </c>
      <c r="B125" s="39"/>
      <c r="C125" s="80" t="s">
        <v>89</v>
      </c>
      <c r="D125" s="4" t="s">
        <v>19</v>
      </c>
      <c r="E125" s="12">
        <f t="shared" si="40"/>
        <v>10665.5</v>
      </c>
      <c r="F125" s="12">
        <f>SUM(F126:F127)</f>
        <v>1503</v>
      </c>
      <c r="G125" s="12">
        <f>SUM(G126:G127)</f>
        <v>9162.5</v>
      </c>
      <c r="H125" s="12">
        <f t="shared" si="41"/>
        <v>2663.7</v>
      </c>
      <c r="I125" s="12">
        <f>SUM(I126:I127)</f>
        <v>0</v>
      </c>
      <c r="J125" s="12">
        <f>SUM(J126:J127)</f>
        <v>2663.7</v>
      </c>
      <c r="K125" s="11">
        <f t="shared" si="36"/>
        <v>24.974919131780037</v>
      </c>
      <c r="L125" s="11">
        <f>I125/F125*100</f>
        <v>0</v>
      </c>
      <c r="M125" s="31">
        <f t="shared" si="29"/>
        <v>29.07175989085948</v>
      </c>
    </row>
    <row r="126" spans="1:13" ht="45.75" customHeight="1">
      <c r="A126" s="42"/>
      <c r="B126" s="43"/>
      <c r="C126" s="80"/>
      <c r="D126" s="5" t="s">
        <v>12</v>
      </c>
      <c r="E126" s="12">
        <f t="shared" si="40"/>
        <v>6325.1</v>
      </c>
      <c r="F126" s="12">
        <v>0</v>
      </c>
      <c r="G126" s="12">
        <v>6325.1</v>
      </c>
      <c r="H126" s="12">
        <f t="shared" si="41"/>
        <v>2337.1</v>
      </c>
      <c r="I126" s="12">
        <v>0</v>
      </c>
      <c r="J126" s="11">
        <v>2337.1</v>
      </c>
      <c r="K126" s="11">
        <f t="shared" si="36"/>
        <v>36.94961344484672</v>
      </c>
      <c r="L126" s="11">
        <v>0</v>
      </c>
      <c r="M126" s="31">
        <f t="shared" si="29"/>
        <v>36.94961344484672</v>
      </c>
    </row>
    <row r="127" spans="1:13" ht="31.5" customHeight="1">
      <c r="A127" s="40"/>
      <c r="B127" s="41"/>
      <c r="C127" s="80"/>
      <c r="D127" s="5" t="s">
        <v>4</v>
      </c>
      <c r="E127" s="12">
        <f t="shared" si="40"/>
        <v>4340.4</v>
      </c>
      <c r="F127" s="12">
        <v>1503</v>
      </c>
      <c r="G127" s="12">
        <v>2837.4</v>
      </c>
      <c r="H127" s="12">
        <f t="shared" si="41"/>
        <v>326.6</v>
      </c>
      <c r="I127" s="12">
        <v>0</v>
      </c>
      <c r="J127" s="11">
        <v>326.6</v>
      </c>
      <c r="K127" s="11">
        <f t="shared" si="36"/>
        <v>7.524652105796702</v>
      </c>
      <c r="L127" s="11">
        <f>I127/F127*100</f>
        <v>0</v>
      </c>
      <c r="M127" s="31">
        <f t="shared" si="29"/>
        <v>11.510537816310707</v>
      </c>
    </row>
    <row r="128" spans="1:13" ht="47.25" customHeight="1">
      <c r="A128" s="22" t="s">
        <v>90</v>
      </c>
      <c r="B128" s="8"/>
      <c r="C128" s="20" t="s">
        <v>91</v>
      </c>
      <c r="D128" s="5" t="s">
        <v>4</v>
      </c>
      <c r="E128" s="12">
        <f t="shared" si="40"/>
        <v>76950.1</v>
      </c>
      <c r="F128" s="12">
        <v>76950.1</v>
      </c>
      <c r="G128" s="12">
        <v>0</v>
      </c>
      <c r="H128" s="12">
        <f t="shared" si="41"/>
        <v>16159.5</v>
      </c>
      <c r="I128" s="12">
        <v>16159.5</v>
      </c>
      <c r="J128" s="11">
        <v>0</v>
      </c>
      <c r="K128" s="11">
        <f t="shared" si="36"/>
        <v>20.99997270958712</v>
      </c>
      <c r="L128" s="11">
        <f>I128/F128*100</f>
        <v>20.99997270958712</v>
      </c>
      <c r="M128" s="31">
        <v>0</v>
      </c>
    </row>
    <row r="129" spans="1:13" ht="78" customHeight="1">
      <c r="A129" s="22" t="s">
        <v>92</v>
      </c>
      <c r="B129" s="8"/>
      <c r="C129" s="20" t="s">
        <v>93</v>
      </c>
      <c r="D129" s="5" t="s">
        <v>4</v>
      </c>
      <c r="E129" s="12">
        <f t="shared" si="40"/>
        <v>73786</v>
      </c>
      <c r="F129" s="12">
        <v>73786</v>
      </c>
      <c r="G129" s="12">
        <v>0</v>
      </c>
      <c r="H129" s="12">
        <f t="shared" si="41"/>
        <v>9704.5</v>
      </c>
      <c r="I129" s="12">
        <v>9704.5</v>
      </c>
      <c r="J129" s="11">
        <v>0</v>
      </c>
      <c r="K129" s="11">
        <f t="shared" si="36"/>
        <v>13.152223999132625</v>
      </c>
      <c r="L129" s="11">
        <f>I129/F129*100</f>
        <v>13.152223999132625</v>
      </c>
      <c r="M129" s="31">
        <v>0</v>
      </c>
    </row>
    <row r="130" spans="1:13" ht="78.75" customHeight="1">
      <c r="A130" s="38" t="s">
        <v>182</v>
      </c>
      <c r="B130" s="39"/>
      <c r="C130" s="48" t="s">
        <v>183</v>
      </c>
      <c r="D130" s="5" t="s">
        <v>4</v>
      </c>
      <c r="E130" s="12">
        <f t="shared" si="40"/>
        <v>500</v>
      </c>
      <c r="F130" s="12">
        <v>500</v>
      </c>
      <c r="G130" s="12">
        <v>0</v>
      </c>
      <c r="H130" s="12">
        <f t="shared" si="41"/>
        <v>35</v>
      </c>
      <c r="I130" s="12">
        <v>35</v>
      </c>
      <c r="J130" s="11">
        <v>0</v>
      </c>
      <c r="K130" s="11">
        <f t="shared" si="36"/>
        <v>7.000000000000001</v>
      </c>
      <c r="L130" s="11">
        <f>I130/F130*100</f>
        <v>7.000000000000001</v>
      </c>
      <c r="M130" s="31">
        <v>1</v>
      </c>
    </row>
    <row r="131" spans="1:13" ht="15" customHeight="1">
      <c r="A131" s="45">
        <v>19</v>
      </c>
      <c r="B131" s="39" t="s">
        <v>39</v>
      </c>
      <c r="C131" s="80" t="s">
        <v>177</v>
      </c>
      <c r="D131" s="74"/>
      <c r="E131" s="12">
        <f aca="true" t="shared" si="42" ref="E131:J131">SUM(E132:E133)</f>
        <v>1950</v>
      </c>
      <c r="F131" s="12">
        <f t="shared" si="42"/>
        <v>0</v>
      </c>
      <c r="G131" s="12">
        <f t="shared" si="42"/>
        <v>1950</v>
      </c>
      <c r="H131" s="12">
        <f t="shared" si="42"/>
        <v>0</v>
      </c>
      <c r="I131" s="12">
        <f t="shared" si="42"/>
        <v>0</v>
      </c>
      <c r="J131" s="12">
        <f t="shared" si="42"/>
        <v>0</v>
      </c>
      <c r="K131" s="11">
        <f t="shared" si="36"/>
        <v>0</v>
      </c>
      <c r="L131" s="11">
        <v>0</v>
      </c>
      <c r="M131" s="31">
        <f t="shared" si="29"/>
        <v>0</v>
      </c>
    </row>
    <row r="132" spans="1:13" ht="17.25" customHeight="1">
      <c r="A132" s="52"/>
      <c r="B132" s="53"/>
      <c r="C132" s="67" t="s">
        <v>51</v>
      </c>
      <c r="D132" s="5" t="s">
        <v>2</v>
      </c>
      <c r="E132" s="12">
        <f>F132+G132</f>
        <v>450</v>
      </c>
      <c r="F132" s="12">
        <v>0</v>
      </c>
      <c r="G132" s="12">
        <v>450</v>
      </c>
      <c r="H132" s="12">
        <f>I132+J132</f>
        <v>0</v>
      </c>
      <c r="I132" s="12">
        <v>0</v>
      </c>
      <c r="J132" s="11">
        <v>0</v>
      </c>
      <c r="K132" s="11">
        <f t="shared" si="36"/>
        <v>0</v>
      </c>
      <c r="L132" s="11">
        <v>0</v>
      </c>
      <c r="M132" s="31">
        <f t="shared" si="29"/>
        <v>0</v>
      </c>
    </row>
    <row r="133" spans="1:13" ht="15.75">
      <c r="A133" s="52"/>
      <c r="B133" s="53"/>
      <c r="C133" s="68"/>
      <c r="D133" s="5" t="s">
        <v>3</v>
      </c>
      <c r="E133" s="12">
        <f>F133+G133</f>
        <v>1500</v>
      </c>
      <c r="F133" s="12">
        <v>0</v>
      </c>
      <c r="G133" s="12">
        <v>1500</v>
      </c>
      <c r="H133" s="12">
        <f>I133+J133</f>
        <v>0</v>
      </c>
      <c r="I133" s="12">
        <v>0</v>
      </c>
      <c r="J133" s="11">
        <v>0</v>
      </c>
      <c r="K133" s="11">
        <f t="shared" si="36"/>
        <v>0</v>
      </c>
      <c r="L133" s="11">
        <v>0</v>
      </c>
      <c r="M133" s="31">
        <f t="shared" si="29"/>
        <v>0</v>
      </c>
    </row>
    <row r="134" spans="1:13" ht="63.75" customHeight="1">
      <c r="A134" s="45">
        <v>20</v>
      </c>
      <c r="B134" s="39" t="s">
        <v>41</v>
      </c>
      <c r="C134" s="80" t="s">
        <v>178</v>
      </c>
      <c r="D134" s="74"/>
      <c r="E134" s="12">
        <f aca="true" t="shared" si="43" ref="E134:J134">E135</f>
        <v>3915</v>
      </c>
      <c r="F134" s="12">
        <f t="shared" si="43"/>
        <v>0</v>
      </c>
      <c r="G134" s="12">
        <f t="shared" si="43"/>
        <v>3915</v>
      </c>
      <c r="H134" s="12">
        <f t="shared" si="43"/>
        <v>95</v>
      </c>
      <c r="I134" s="12">
        <f t="shared" si="43"/>
        <v>0</v>
      </c>
      <c r="J134" s="12">
        <f t="shared" si="43"/>
        <v>95</v>
      </c>
      <c r="K134" s="11">
        <f t="shared" si="36"/>
        <v>2.4265644955300125</v>
      </c>
      <c r="L134" s="11">
        <v>0</v>
      </c>
      <c r="M134" s="31">
        <f t="shared" si="29"/>
        <v>2.4265644955300125</v>
      </c>
    </row>
    <row r="135" spans="1:13" ht="30" customHeight="1">
      <c r="A135" s="55"/>
      <c r="B135" s="71"/>
      <c r="C135" s="44" t="s">
        <v>51</v>
      </c>
      <c r="D135" s="5" t="s">
        <v>165</v>
      </c>
      <c r="E135" s="12">
        <f>F135+G135</f>
        <v>3915</v>
      </c>
      <c r="F135" s="12">
        <v>0</v>
      </c>
      <c r="G135" s="12">
        <v>3915</v>
      </c>
      <c r="H135" s="12">
        <f>I135+J135</f>
        <v>95</v>
      </c>
      <c r="I135" s="12">
        <v>0</v>
      </c>
      <c r="J135" s="11">
        <v>95</v>
      </c>
      <c r="K135" s="11">
        <f t="shared" si="36"/>
        <v>2.4265644955300125</v>
      </c>
      <c r="L135" s="11">
        <v>0</v>
      </c>
      <c r="M135" s="31">
        <f t="shared" si="29"/>
        <v>2.4265644955300125</v>
      </c>
    </row>
    <row r="136" spans="1:13" ht="48.75" customHeight="1">
      <c r="A136" s="45">
        <v>21</v>
      </c>
      <c r="B136" s="39" t="s">
        <v>152</v>
      </c>
      <c r="C136" s="80" t="s">
        <v>179</v>
      </c>
      <c r="D136" s="74"/>
      <c r="E136" s="12">
        <f aca="true" t="shared" si="44" ref="E136:J136">SUM(E137:E139)</f>
        <v>1910</v>
      </c>
      <c r="F136" s="12">
        <f t="shared" si="44"/>
        <v>0</v>
      </c>
      <c r="G136" s="12">
        <f t="shared" si="44"/>
        <v>1910</v>
      </c>
      <c r="H136" s="12">
        <f t="shared" si="44"/>
        <v>0</v>
      </c>
      <c r="I136" s="12">
        <f t="shared" si="44"/>
        <v>0</v>
      </c>
      <c r="J136" s="12">
        <f t="shared" si="44"/>
        <v>0</v>
      </c>
      <c r="K136" s="11">
        <f t="shared" si="36"/>
        <v>0</v>
      </c>
      <c r="L136" s="11">
        <v>0</v>
      </c>
      <c r="M136" s="31">
        <f t="shared" si="29"/>
        <v>0</v>
      </c>
    </row>
    <row r="137" spans="1:13" ht="31.5">
      <c r="A137" s="49"/>
      <c r="B137" s="70"/>
      <c r="C137" s="64" t="s">
        <v>51</v>
      </c>
      <c r="D137" s="62" t="s">
        <v>165</v>
      </c>
      <c r="E137" s="12">
        <f>F137+G137</f>
        <v>340</v>
      </c>
      <c r="F137" s="12">
        <v>0</v>
      </c>
      <c r="G137" s="12">
        <v>340</v>
      </c>
      <c r="H137" s="12">
        <f>I137+J137</f>
        <v>0</v>
      </c>
      <c r="I137" s="12">
        <v>0</v>
      </c>
      <c r="J137" s="12">
        <v>0</v>
      </c>
      <c r="K137" s="11">
        <f t="shared" si="36"/>
        <v>0</v>
      </c>
      <c r="L137" s="11">
        <v>0</v>
      </c>
      <c r="M137" s="31">
        <f>J137/G137*100</f>
        <v>0</v>
      </c>
    </row>
    <row r="138" spans="1:13" ht="31.5">
      <c r="A138" s="49"/>
      <c r="B138" s="70"/>
      <c r="C138" s="65"/>
      <c r="D138" s="5" t="s">
        <v>10</v>
      </c>
      <c r="E138" s="12">
        <f>F138+G138</f>
        <v>1450</v>
      </c>
      <c r="F138" s="12">
        <v>0</v>
      </c>
      <c r="G138" s="12">
        <v>1450</v>
      </c>
      <c r="H138" s="12">
        <f>I138+J138</f>
        <v>0</v>
      </c>
      <c r="I138" s="12">
        <v>0</v>
      </c>
      <c r="J138" s="12">
        <v>0</v>
      </c>
      <c r="K138" s="11">
        <f t="shared" si="36"/>
        <v>0</v>
      </c>
      <c r="L138" s="11">
        <v>1</v>
      </c>
      <c r="M138" s="31">
        <f>J138/G138*100</f>
        <v>0</v>
      </c>
    </row>
    <row r="139" spans="1:13" ht="16.5" customHeight="1">
      <c r="A139" s="46"/>
      <c r="B139" s="69"/>
      <c r="C139" s="66"/>
      <c r="D139" s="62" t="s">
        <v>2</v>
      </c>
      <c r="E139" s="12">
        <f>F139+G139</f>
        <v>120</v>
      </c>
      <c r="F139" s="12">
        <v>0</v>
      </c>
      <c r="G139" s="12">
        <v>120</v>
      </c>
      <c r="H139" s="12">
        <f>I139+J139</f>
        <v>0</v>
      </c>
      <c r="I139" s="12">
        <v>0</v>
      </c>
      <c r="J139" s="11">
        <v>0</v>
      </c>
      <c r="K139" s="11">
        <f t="shared" si="36"/>
        <v>0</v>
      </c>
      <c r="L139" s="11">
        <v>0</v>
      </c>
      <c r="M139" s="31">
        <f>J139/G139*100</f>
        <v>0</v>
      </c>
    </row>
    <row r="140" spans="1:13" ht="15.75" customHeight="1">
      <c r="A140" s="25"/>
      <c r="B140" s="26"/>
      <c r="C140" s="27"/>
      <c r="D140" s="16"/>
      <c r="E140" s="17"/>
      <c r="F140" s="17"/>
      <c r="G140" s="17"/>
      <c r="H140" s="17"/>
      <c r="I140" s="17"/>
      <c r="J140" s="18"/>
      <c r="K140" s="18"/>
      <c r="L140" s="18"/>
      <c r="M140" s="19"/>
    </row>
    <row r="141" spans="1:13" ht="15" customHeight="1">
      <c r="A141" s="15"/>
      <c r="B141" s="7"/>
      <c r="C141" s="14"/>
      <c r="D141" s="16"/>
      <c r="E141" s="17"/>
      <c r="F141" s="17"/>
      <c r="G141" s="17"/>
      <c r="H141" s="17"/>
      <c r="I141" s="17"/>
      <c r="J141" s="18"/>
      <c r="K141" s="18"/>
      <c r="L141" s="18"/>
      <c r="M141" s="19"/>
    </row>
  </sheetData>
  <sheetProtection/>
  <autoFilter ref="A10:M139"/>
  <mergeCells count="52">
    <mergeCell ref="K7:M7"/>
    <mergeCell ref="D7:D9"/>
    <mergeCell ref="C7:C9"/>
    <mergeCell ref="C67:D67"/>
    <mergeCell ref="C87:D87"/>
    <mergeCell ref="C53:C55"/>
    <mergeCell ref="C49:C51"/>
    <mergeCell ref="L8:M8"/>
    <mergeCell ref="E7:G7"/>
    <mergeCell ref="B7:B9"/>
    <mergeCell ref="A7:A9"/>
    <mergeCell ref="A11:D11"/>
    <mergeCell ref="C134:D134"/>
    <mergeCell ref="C14:C16"/>
    <mergeCell ref="C62:C64"/>
    <mergeCell ref="C122:D122"/>
    <mergeCell ref="C117:D117"/>
    <mergeCell ref="C44:C46"/>
    <mergeCell ref="C136:D136"/>
    <mergeCell ref="C83:C86"/>
    <mergeCell ref="C57:D57"/>
    <mergeCell ref="C131:D131"/>
    <mergeCell ref="C125:C127"/>
    <mergeCell ref="C119:C121"/>
    <mergeCell ref="A1:M1"/>
    <mergeCell ref="A2:M2"/>
    <mergeCell ref="A3:M3"/>
    <mergeCell ref="K8:K9"/>
    <mergeCell ref="C115:D115"/>
    <mergeCell ref="C103:C105"/>
    <mergeCell ref="C89:D89"/>
    <mergeCell ref="C109:D109"/>
    <mergeCell ref="C100:C102"/>
    <mergeCell ref="C97:D97"/>
    <mergeCell ref="H7:J7"/>
    <mergeCell ref="C37:C39"/>
    <mergeCell ref="C40:C43"/>
    <mergeCell ref="F8:G8"/>
    <mergeCell ref="C13:D13"/>
    <mergeCell ref="C29:D29"/>
    <mergeCell ref="C35:D35"/>
    <mergeCell ref="H8:H9"/>
    <mergeCell ref="A4:M4"/>
    <mergeCell ref="C91:D91"/>
    <mergeCell ref="C61:D61"/>
    <mergeCell ref="C77:D77"/>
    <mergeCell ref="I8:J8"/>
    <mergeCell ref="C48:D48"/>
    <mergeCell ref="E8:E9"/>
    <mergeCell ref="A12:D12"/>
    <mergeCell ref="C19:D19"/>
    <mergeCell ref="C27:D27"/>
  </mergeCells>
  <printOptions/>
  <pageMargins left="0.35433070866141736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2016-03-09T08:03:57Z</cp:lastPrinted>
  <dcterms:created xsi:type="dcterms:W3CDTF">2014-07-04T13:22:28Z</dcterms:created>
  <dcterms:modified xsi:type="dcterms:W3CDTF">2016-04-12T08:30:33Z</dcterms:modified>
  <cp:category/>
  <cp:version/>
  <cp:contentType/>
  <cp:contentStatus/>
</cp:coreProperties>
</file>