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12.2015" sheetId="1" r:id="rId1"/>
  </sheets>
  <definedNames>
    <definedName name="_xlnm._FilterDatabase" localSheetId="0" hidden="1">'на 01.12.2015'!$A$10:$M$144</definedName>
    <definedName name="_xlnm.Print_Titles" localSheetId="0">'на 01.12.2015'!$10:$10</definedName>
  </definedNames>
  <calcPr fullCalcOnLoad="1"/>
</workbook>
</file>

<file path=xl/sharedStrings.xml><?xml version="1.0" encoding="utf-8"?>
<sst xmlns="http://schemas.openxmlformats.org/spreadsheetml/2006/main" count="302" uniqueCount="189">
  <si>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</si>
  <si>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</si>
  <si>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</si>
  <si>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</si>
  <si>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</si>
  <si>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</si>
  <si>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</si>
  <si>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</si>
  <si>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</si>
  <si>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</si>
  <si>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</si>
  <si>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</si>
  <si>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</si>
  <si>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</si>
  <si>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</si>
  <si>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Главный распорядитель</t>
  </si>
  <si>
    <t>№ п/п</t>
  </si>
  <si>
    <t>Код программы</t>
  </si>
  <si>
    <t>01</t>
  </si>
  <si>
    <t>всего, в том числе</t>
  </si>
  <si>
    <t>03</t>
  </si>
  <si>
    <t>04</t>
  </si>
  <si>
    <t>05</t>
  </si>
  <si>
    <t>06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</si>
  <si>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</si>
  <si>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</si>
  <si>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</si>
  <si>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</si>
  <si>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</si>
  <si>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</si>
  <si>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</si>
  <si>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</si>
  <si>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</si>
  <si>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</si>
  <si>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Процент исполнения к плановым назначениям, %</t>
  </si>
  <si>
    <t>Всего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</si>
  <si>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</si>
  <si>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</si>
  <si>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</si>
  <si>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>19</t>
  </si>
  <si>
    <t>11</t>
  </si>
  <si>
    <t>20</t>
  </si>
  <si>
    <t>Утверждено сводной бюджетной росписью на 2015 год, тыс. рублей</t>
  </si>
  <si>
    <t>09</t>
  </si>
  <si>
    <t>Управление архитектуры и градостроительства</t>
  </si>
  <si>
    <t>Финансовое управление</t>
  </si>
  <si>
    <t>Развитие дошкольного, общего и дополнительного образования детей</t>
  </si>
  <si>
    <t>Наименование муниципальной программы/подпрограммы</t>
  </si>
  <si>
    <t>1.1</t>
  </si>
  <si>
    <t>Безопасность образовательных учреждений</t>
  </si>
  <si>
    <t>1.2</t>
  </si>
  <si>
    <t>1.3</t>
  </si>
  <si>
    <t>Отдельные мероприятия программы</t>
  </si>
  <si>
    <t>4.1</t>
  </si>
  <si>
    <t>Культура Анапы</t>
  </si>
  <si>
    <t>4.2</t>
  </si>
  <si>
    <t>Поддержка клубных учреждений муниципального образования город-курорт Анапа</t>
  </si>
  <si>
    <t>4.3</t>
  </si>
  <si>
    <t>4.4</t>
  </si>
  <si>
    <t>Кадровое обеспечение сферы культуры и искусства муниципального образования город-курорт Анапа</t>
  </si>
  <si>
    <t>Совершенствование деятельности муниципальных учреждений отрасли «Культура» муниципального образования город-курорт Анапа</t>
  </si>
  <si>
    <t>4.5</t>
  </si>
  <si>
    <t>Создание условий для деятельности и поддержки инициатив социально-ориентированных некоммерческих организаций, направленных на развитие местного самоуправления, работу с ветеранами, инвалидами, пенсионерами</t>
  </si>
  <si>
    <t>5.1</t>
  </si>
  <si>
    <t>5.2</t>
  </si>
  <si>
    <t>Поддержка хозяйственной деятельности территориального общественного самоуправления в муниципальном образовании город-курорт Анапа</t>
  </si>
  <si>
    <t>5.3</t>
  </si>
  <si>
    <t>Гармонизация межнациональных отношений и укрепление единства российской нации в муниципальном образовании город-курорт Анапа</t>
  </si>
  <si>
    <t>5.4</t>
  </si>
  <si>
    <t>Памятные календарные даты и знаменательные события муниципального образования город-курорт Анапа</t>
  </si>
  <si>
    <t>5.5</t>
  </si>
  <si>
    <t>Социальные гарантии Почетных граждан муниципального образования город-курорт Анапа и лиц, замещавших муниципальные должности и должности муниципальной службы в органах местного самоуправления города-курорта Анапа</t>
  </si>
  <si>
    <t>6.1</t>
  </si>
  <si>
    <t>Развитие физической культуры и массового спорта в муниципальном образовании город-курорт Анапа</t>
  </si>
  <si>
    <t>6.2</t>
  </si>
  <si>
    <t>Развитие базовых (опорных) видов спорта в муниципальном образовании город-курорт Анапа</t>
  </si>
  <si>
    <t>6.3</t>
  </si>
  <si>
    <t>Развитие спортивных сооружений в муниципальном образовании город-курорт Анапа</t>
  </si>
  <si>
    <t>6.4</t>
  </si>
  <si>
    <t>7.1</t>
  </si>
  <si>
    <t>Развитие водоснабжения населенных пунктов муниципального образования город-курорт Анапа</t>
  </si>
  <si>
    <t>7.2</t>
  </si>
  <si>
    <t>Развитие водоотведения населенных пунктов муниципального образования город-курорт Анапа</t>
  </si>
  <si>
    <t>7.3</t>
  </si>
  <si>
    <t>Проведение капитального ремонта многоквартирных домов в муниципальном образовании город-курорт Анапа</t>
  </si>
  <si>
    <t>18.1</t>
  </si>
  <si>
    <t>Профилактика заболеваний и формирование здорового образа жизни. Развитие первичной медико-санитарной помощи</t>
  </si>
  <si>
    <t>18.2</t>
  </si>
  <si>
    <t>Совершенствование системы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</t>
  </si>
  <si>
    <t>18.3</t>
  </si>
  <si>
    <t>Кадровое обеспечение системы здравоохранения</t>
  </si>
  <si>
    <t>18.4</t>
  </si>
  <si>
    <t>Совершенствование системы льготного лекарственного обеспечения в амбулаторных условиях</t>
  </si>
  <si>
    <t>18.5</t>
  </si>
  <si>
    <t>Совершенствование системы территориального планирования и информатизации здравоохранения муниципального образования город-курорт Анапа</t>
  </si>
  <si>
    <t>17.1</t>
  </si>
  <si>
    <t>О рекламно-информационной политике муниципального образования город-курорт Анапа</t>
  </si>
  <si>
    <t>17.2</t>
  </si>
  <si>
    <t>Совершенствование муниципальной информационной системы</t>
  </si>
  <si>
    <t>Противодействие коррупции в муниципальном образовании город-курорт Анапа</t>
  </si>
  <si>
    <t>Поисковые и аварийно-спасательные учреждения</t>
  </si>
  <si>
    <t>Укрепление правопорядка, профилактика правонарушений, терроризма и противодействия коррупции в муниципальном образовании город-курорт Анапа</t>
  </si>
  <si>
    <t>Снижение рисков и смягчение последствий чрезвычайных ситуаций природного и техногенного характера на территории муниципального образования город-курорт Анапа</t>
  </si>
  <si>
    <t>Система комплексного обеспечения безопасности жизнедеятельности муниципального образования город-курорт Анапа</t>
  </si>
  <si>
    <t>Первичные меры пожарной безопасности на территории муниципального образования город-курорт Анапа</t>
  </si>
  <si>
    <t>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город-курорт Анапа</t>
  </si>
  <si>
    <t>14.1</t>
  </si>
  <si>
    <t>14.2</t>
  </si>
  <si>
    <t>14.3</t>
  </si>
  <si>
    <t>14.4</t>
  </si>
  <si>
    <t>Поддержка сельского хозяйства</t>
  </si>
  <si>
    <t>13.1</t>
  </si>
  <si>
    <t>13.2</t>
  </si>
  <si>
    <t>Развитие малых форм хозяйствования на селе</t>
  </si>
  <si>
    <t>13.3</t>
  </si>
  <si>
    <t>Проведение профилактических мероприятий по недопущению возникновения инфекционных заболеваний сельскохозяйственных животных и птицы на территории муниципального образования город-курорт Анапа</t>
  </si>
  <si>
    <t>13.4</t>
  </si>
  <si>
    <t>Устойчивое развитие сельских территорий</t>
  </si>
  <si>
    <t>10.1</t>
  </si>
  <si>
    <t>Капитальное строительство</t>
  </si>
  <si>
    <t>10.2</t>
  </si>
  <si>
    <t>Разработка программы комплексного развития систем коммунальной инфраструктуры муниципального образования город-курорт Анапа</t>
  </si>
  <si>
    <t>10.3</t>
  </si>
  <si>
    <t>Обеспечение жильем молодых семей</t>
  </si>
  <si>
    <t>10.4</t>
  </si>
  <si>
    <t>Проведение работ по формированию земельных участков для решения вопросов местного значения, муниципальных нужд и создание условий для эффективного использования муниципального имущества муниципального образования город-курорт Анапа</t>
  </si>
  <si>
    <t>10.5</t>
  </si>
  <si>
    <t>Формирование жилищного фонда муниципального образования город-курорт Анапа</t>
  </si>
  <si>
    <t>10.6</t>
  </si>
  <si>
    <t>9.1</t>
  </si>
  <si>
    <t>Содержание улично-дорожной сети</t>
  </si>
  <si>
    <t>9.2</t>
  </si>
  <si>
    <t xml:space="preserve">Санитарная очистка территории </t>
  </si>
  <si>
    <t>9.3</t>
  </si>
  <si>
    <t xml:space="preserve">Озеленение территории </t>
  </si>
  <si>
    <t>9.4</t>
  </si>
  <si>
    <t>Охрана окружающей среды</t>
  </si>
  <si>
    <t>9.5</t>
  </si>
  <si>
    <t>Ремонт и содержание малых архитектурных форм</t>
  </si>
  <si>
    <t>9.6</t>
  </si>
  <si>
    <t>Содержание мест захоронения</t>
  </si>
  <si>
    <t>9.7</t>
  </si>
  <si>
    <t>Отлов бесхозяйных животных</t>
  </si>
  <si>
    <t>9.8</t>
  </si>
  <si>
    <t>Организация общественных работ в целях благоустройства муниципального образования город-курорт Анапа</t>
  </si>
  <si>
    <t>9.9</t>
  </si>
  <si>
    <t>8.1</t>
  </si>
  <si>
    <t>Энергосбережение и повышение энергетической эффективности на территории муниципального образования город-курорт Анапа</t>
  </si>
  <si>
    <t>8.2</t>
  </si>
  <si>
    <t>Газификация муниципального образования город-курорт Анапа</t>
  </si>
  <si>
    <t>8.3</t>
  </si>
  <si>
    <t>Отдельные мероприятия муниципальной программы</t>
  </si>
  <si>
    <t>14.5</t>
  </si>
  <si>
    <t>14.6</t>
  </si>
  <si>
    <t>Подготовка градостроительной и землеустроительной документации на территории муниципального образования город-курорт Анапа</t>
  </si>
  <si>
    <t>10.7</t>
  </si>
  <si>
    <t>13.5</t>
  </si>
  <si>
    <t>21</t>
  </si>
  <si>
    <t>Муниципальная программа «Развитие образования в муниципальном образовании город-курорт Анапа» всего, в том числе</t>
  </si>
  <si>
    <t>Муниципальная программа «Развитие культуры» всего, в том числе</t>
  </si>
  <si>
    <t>Муниципальная программа «Развитие гражданского общества в муниципальном образовании город-курорт Анапа» всего, в том числе</t>
  </si>
  <si>
    <t>Муниципальная программа «Развитие физической культуры и спорта в муниципальном образовании город-курорт Анапа» всего, в том числе</t>
  </si>
  <si>
    <t>Муниципальная программа «Развитие жилищно-коммунального хозяйства муниципального образования город-курорт Анапа» всего, в том числе</t>
  </si>
  <si>
    <t>Муниципальная программа «Развитие топливно-энергетического комплекса муниципального образования город-курорт Анапа» всего, в том числе</t>
  </si>
  <si>
    <t>Муниципальная программа «Благоустройство территорий муниципального образования город-курорт Анапа» всего, в том числе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</si>
  <si>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 всего, в том числе</t>
  </si>
  <si>
    <t>Муниципальная программа «Развитие сельского хозяйства и регулирование рынков сельскохозяйственной продукции, сырья и продовольствия» всего, в том числе</t>
  </si>
  <si>
    <t>Муниципальная программа «Обеспечение безопасности населения муниципального образования город-курорт Анапа» всего, в том числе</t>
  </si>
  <si>
    <t>Муниципальная программа «Информационное обеспечение деятельности администрации муниципального образования город-курорт Анапа» всего, в том числе</t>
  </si>
  <si>
    <t>Муниципальная программа «Развитие здравоохранения муниципального образования город-курорт Анапа» всего, в том числе</t>
  </si>
  <si>
    <t xml:space="preserve">Администрация МО г-к Анапа </t>
  </si>
  <si>
    <t>всего</t>
  </si>
  <si>
    <t xml:space="preserve"> в том числе за счет средств</t>
  </si>
  <si>
    <t>краевого бюджета</t>
  </si>
  <si>
    <t>местного бюджета</t>
  </si>
  <si>
    <t>в том числе</t>
  </si>
  <si>
    <t>Муниципальная программа «Дети Анапы» всего, в том числе</t>
  </si>
  <si>
    <t>Муниципальная программа «Молодежь Анапы» всего, в том числе</t>
  </si>
  <si>
    <t>Муниципальная программа «Поддержка малого и среднего предпринимательства в муниципальном образовании город-курорт Анапа» всего, в том числе</t>
  </si>
  <si>
    <t>Муниципальная программа «Продвижение курортно-рекреационного потенциала и туристических возможностей курорта Анапа» всего, в том числе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</si>
  <si>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всего, в том числе</t>
  </si>
  <si>
    <t>Муниципальная программа «Поддержка социально-ориенти-рованных казачьих обществ на территории муниципального образования город-курорт Анапа» всего, в том числе</t>
  </si>
  <si>
    <t>Муниципальная программа «Доступная среда» всего, в том числе</t>
  </si>
  <si>
    <t>Муниципальная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мероприятиях» всего, в том числе</t>
  </si>
  <si>
    <t>Муниципальная программа «Обеспечение безопасности дорожного движения в муниципальном образовании город-курорт Анапа» всего, в том числе</t>
  </si>
  <si>
    <t>14.7</t>
  </si>
  <si>
    <t xml:space="preserve">Управление архитектуры и градостроительства </t>
  </si>
  <si>
    <t>по состоянию на 1 декабря 2015 года</t>
  </si>
  <si>
    <t>Исполнено на 01.12.2015,          тыс. рублей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</si>
</sst>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0.0%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67" fontId="4" fillId="0" borderId="10" xfId="59" applyNumberFormat="1" applyFont="1" applyFill="1" applyBorder="1" applyAlignment="1" applyProtection="1">
      <alignment vertical="top" wrapText="1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0" fontId="3" fillId="0" borderId="0" xfId="56">
      <alignment/>
      <protection/>
    </xf>
    <xf numFmtId="172" fontId="4" fillId="0" borderId="10" xfId="52" applyNumberFormat="1" applyFont="1" applyFill="1" applyBorder="1" applyAlignment="1" applyProtection="1">
      <alignment horizontal="right" vertical="top"/>
      <protection hidden="1"/>
    </xf>
    <xf numFmtId="172" fontId="4" fillId="0" borderId="10" xfId="52" applyNumberFormat="1" applyFont="1" applyFill="1" applyBorder="1" applyAlignment="1" applyProtection="1">
      <alignment horizontal="right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67" fontId="4" fillId="0" borderId="0" xfId="52" applyNumberFormat="1" applyFont="1" applyFill="1" applyBorder="1" applyAlignment="1" applyProtection="1">
      <alignment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/>
      <protection hidden="1"/>
    </xf>
    <xf numFmtId="172" fontId="4" fillId="0" borderId="0" xfId="52" applyNumberFormat="1" applyFont="1" applyBorder="1" applyAlignment="1">
      <alignment vertical="top"/>
      <protection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>
      <alignment vertical="top"/>
      <protection/>
    </xf>
    <xf numFmtId="0" fontId="4" fillId="0" borderId="0" xfId="52" applyFont="1" applyBorder="1" applyAlignment="1">
      <alignment horizontal="center" vertical="top"/>
      <protection/>
    </xf>
    <xf numFmtId="49" fontId="4" fillId="0" borderId="0" xfId="52" applyNumberFormat="1" applyFont="1" applyBorder="1" applyAlignment="1" applyProtection="1">
      <alignment horizontal="center" vertical="top"/>
      <protection hidden="1"/>
    </xf>
    <xf numFmtId="171" fontId="4" fillId="0" borderId="0" xfId="52" applyNumberFormat="1" applyFont="1" applyFill="1" applyBorder="1" applyAlignment="1" applyProtection="1">
      <alignment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2" fontId="4" fillId="0" borderId="10" xfId="52" applyNumberFormat="1" applyFont="1" applyBorder="1" applyAlignment="1">
      <alignment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hidden="1"/>
    </xf>
    <xf numFmtId="172" fontId="6" fillId="0" borderId="10" xfId="52" applyNumberFormat="1" applyFont="1" applyFill="1" applyBorder="1" applyAlignment="1" applyProtection="1">
      <alignment horizontal="right" vertical="top"/>
      <protection hidden="1"/>
    </xf>
    <xf numFmtId="172" fontId="6" fillId="0" borderId="10" xfId="52" applyNumberFormat="1" applyFont="1" applyBorder="1" applyAlignment="1">
      <alignment vertical="top"/>
      <protection/>
    </xf>
    <xf numFmtId="49" fontId="4" fillId="0" borderId="10" xfId="61" applyNumberFormat="1" applyFont="1" applyBorder="1" applyAlignment="1">
      <alignment horizontal="center" vertical="top"/>
      <protection/>
    </xf>
    <xf numFmtId="0" fontId="4" fillId="0" borderId="10" xfId="52" applyFont="1" applyBorder="1">
      <alignment/>
      <protection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49" fontId="4" fillId="0" borderId="11" xfId="52" applyNumberFormat="1" applyFont="1" applyBorder="1" applyAlignment="1">
      <alignment horizontal="center" vertical="top"/>
      <protection/>
    </xf>
    <xf numFmtId="49" fontId="4" fillId="0" borderId="11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>
      <alignment horizontal="center" vertical="top"/>
      <protection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49" fontId="4" fillId="0" borderId="13" xfId="52" applyNumberFormat="1" applyFont="1" applyBorder="1" applyAlignment="1">
      <alignment horizontal="center" vertical="top"/>
      <protection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171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 applyProtection="1">
      <alignment vertical="top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3" xfId="52" applyFont="1" applyBorder="1" applyAlignment="1">
      <alignment horizontal="center" vertical="top"/>
      <protection/>
    </xf>
    <xf numFmtId="49" fontId="4" fillId="0" borderId="11" xfId="61" applyNumberFormat="1" applyFont="1" applyBorder="1" applyAlignment="1">
      <alignment vertical="top"/>
      <protection/>
    </xf>
    <xf numFmtId="49" fontId="4" fillId="0" borderId="12" xfId="61" applyNumberFormat="1" applyFont="1" applyBorder="1" applyAlignment="1">
      <alignment vertical="top"/>
      <protection/>
    </xf>
    <xf numFmtId="49" fontId="4" fillId="0" borderId="13" xfId="61" applyNumberFormat="1" applyFont="1" applyBorder="1" applyAlignment="1">
      <alignment vertical="top"/>
      <protection/>
    </xf>
    <xf numFmtId="0" fontId="4" fillId="0" borderId="13" xfId="52" applyFont="1" applyBorder="1">
      <alignment/>
      <protection/>
    </xf>
    <xf numFmtId="0" fontId="4" fillId="0" borderId="13" xfId="52" applyFont="1" applyBorder="1" applyAlignment="1" applyProtection="1">
      <alignment vertical="top"/>
      <protection hidden="1"/>
    </xf>
    <xf numFmtId="0" fontId="4" fillId="0" borderId="11" xfId="52" applyNumberFormat="1" applyFont="1" applyBorder="1" applyAlignment="1" applyProtection="1">
      <alignment horizontal="center" vertical="top"/>
      <protection hidden="1"/>
    </xf>
    <xf numFmtId="0" fontId="4" fillId="0" borderId="12" xfId="52" applyFont="1" applyBorder="1" applyAlignment="1">
      <alignment horizontal="center" vertical="top"/>
      <protection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1" xfId="52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15" xfId="52" applyFont="1" applyBorder="1" applyAlignment="1">
      <alignment/>
      <protection/>
    </xf>
    <xf numFmtId="167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>
      <alignment/>
      <protection/>
    </xf>
    <xf numFmtId="171" fontId="4" fillId="0" borderId="11" xfId="52" applyNumberFormat="1" applyFont="1" applyFill="1" applyBorder="1" applyAlignment="1" applyProtection="1">
      <alignment vertical="top" wrapText="1"/>
      <protection hidden="1"/>
    </xf>
    <xf numFmtId="171" fontId="4" fillId="0" borderId="13" xfId="52" applyNumberFormat="1" applyFont="1" applyFill="1" applyBorder="1" applyAlignment="1" applyProtection="1">
      <alignment vertical="top" wrapText="1"/>
      <protection hidden="1"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171" fontId="4" fillId="0" borderId="17" xfId="52" applyNumberFormat="1" applyFont="1" applyFill="1" applyBorder="1" applyAlignment="1" applyProtection="1">
      <alignment vertical="top" wrapText="1"/>
      <protection hidden="1"/>
    </xf>
    <xf numFmtId="171" fontId="4" fillId="0" borderId="18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5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 applyProtection="1">
      <alignment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0" fontId="4" fillId="0" borderId="10" xfId="52" applyFont="1" applyBorder="1" applyAlignment="1">
      <alignment horizontal="left"/>
      <protection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63" applyFont="1" applyFill="1" applyAlignment="1" applyProtection="1">
      <alignment horizont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2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0" fontId="4" fillId="0" borderId="10" xfId="52" applyFont="1" applyBorder="1" applyAlignment="1" applyProtection="1">
      <alignment horizontal="center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0" fontId="4" fillId="0" borderId="19" xfId="52" applyFont="1" applyBorder="1" applyAlignment="1" applyProtection="1">
      <alignment horizontal="center" vertical="top" wrapText="1"/>
      <protection hidden="1"/>
    </xf>
    <xf numFmtId="0" fontId="4" fillId="0" borderId="20" xfId="52" applyFont="1" applyBorder="1" applyAlignment="1" applyProtection="1">
      <alignment horizontal="center" vertical="top" wrapText="1"/>
      <protection hidden="1"/>
    </xf>
    <xf numFmtId="0" fontId="4" fillId="0" borderId="14" xfId="52" applyFont="1" applyBorder="1" applyAlignment="1" applyProtection="1">
      <alignment horizontal="center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2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2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3" xfId="52" applyNumberFormat="1" applyFont="1" applyFill="1" applyBorder="1" applyAlignment="1" applyProtection="1">
      <alignment horizontal="left" vertical="top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46"/>
  <sheetViews>
    <sheetView showGridLines="0" tabSelected="1" zoomScalePageLayoutView="0" workbookViewId="0" topLeftCell="A1">
      <pane xSplit="4" ySplit="11" topLeftCell="E14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144" sqref="C143:C144"/>
    </sheetView>
  </sheetViews>
  <sheetFormatPr defaultColWidth="9.140625" defaultRowHeight="15"/>
  <cols>
    <col min="1" max="1" width="5.140625" style="2" customWidth="1"/>
    <col min="2" max="2" width="4.421875" style="2" customWidth="1"/>
    <col min="3" max="3" width="37.7109375" style="2" customWidth="1"/>
    <col min="4" max="4" width="27.421875" style="2" customWidth="1"/>
    <col min="5" max="5" width="12.28125" style="2" customWidth="1"/>
    <col min="6" max="8" width="11.7109375" style="2" customWidth="1"/>
    <col min="9" max="9" width="12.00390625" style="2" customWidth="1"/>
    <col min="10" max="10" width="11.57421875" style="2" customWidth="1"/>
    <col min="11" max="11" width="8.7109375" style="2" customWidth="1"/>
    <col min="12" max="12" width="9.57421875" style="2" customWidth="1"/>
    <col min="13" max="13" width="9.8515625" style="2" customWidth="1"/>
    <col min="14" max="42" width="7.8515625" style="2" customWidth="1"/>
    <col min="43" max="16384" width="9.140625" style="2" customWidth="1"/>
  </cols>
  <sheetData>
    <row r="1" spans="1:13" s="10" customFormat="1" ht="19.5" customHeight="1">
      <c r="A1" s="84" t="s">
        <v>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10" customFormat="1" ht="19.5" customHeight="1">
      <c r="A2" s="85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s="10" customFormat="1" ht="20.25" customHeight="1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s="10" customFormat="1" ht="19.5" customHeight="1">
      <c r="A4" s="78" t="s">
        <v>187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3"/>
      <c r="K5" s="3"/>
      <c r="L5" s="3"/>
    </row>
    <row r="6" spans="2:12" ht="15" customHeight="1">
      <c r="B6" s="1"/>
      <c r="C6" s="1"/>
      <c r="D6" s="1"/>
      <c r="E6" s="1"/>
      <c r="F6" s="1"/>
      <c r="G6" s="1"/>
      <c r="H6" s="1"/>
      <c r="I6" s="1"/>
      <c r="J6" s="3"/>
      <c r="K6" s="3"/>
      <c r="L6" s="3"/>
    </row>
    <row r="7" spans="1:13" ht="31.5" customHeight="1">
      <c r="A7" s="86" t="s">
        <v>16</v>
      </c>
      <c r="B7" s="86" t="s">
        <v>17</v>
      </c>
      <c r="C7" s="91" t="s">
        <v>47</v>
      </c>
      <c r="D7" s="91" t="s">
        <v>15</v>
      </c>
      <c r="E7" s="79" t="s">
        <v>42</v>
      </c>
      <c r="F7" s="81"/>
      <c r="G7" s="80"/>
      <c r="H7" s="79" t="s">
        <v>188</v>
      </c>
      <c r="I7" s="81"/>
      <c r="J7" s="80"/>
      <c r="K7" s="88" t="s">
        <v>34</v>
      </c>
      <c r="L7" s="89"/>
      <c r="M7" s="90"/>
    </row>
    <row r="8" spans="1:13" ht="30.75" customHeight="1">
      <c r="A8" s="86"/>
      <c r="B8" s="86"/>
      <c r="C8" s="91"/>
      <c r="D8" s="91"/>
      <c r="E8" s="82" t="s">
        <v>171</v>
      </c>
      <c r="F8" s="79" t="s">
        <v>172</v>
      </c>
      <c r="G8" s="80"/>
      <c r="H8" s="82" t="s">
        <v>171</v>
      </c>
      <c r="I8" s="79" t="s">
        <v>172</v>
      </c>
      <c r="J8" s="80"/>
      <c r="K8" s="82" t="s">
        <v>171</v>
      </c>
      <c r="L8" s="79" t="s">
        <v>172</v>
      </c>
      <c r="M8" s="80"/>
    </row>
    <row r="9" spans="1:13" ht="30" customHeight="1">
      <c r="A9" s="86"/>
      <c r="B9" s="86"/>
      <c r="C9" s="91"/>
      <c r="D9" s="91"/>
      <c r="E9" s="83"/>
      <c r="F9" s="13" t="s">
        <v>173</v>
      </c>
      <c r="G9" s="13" t="s">
        <v>174</v>
      </c>
      <c r="H9" s="83"/>
      <c r="I9" s="13" t="s">
        <v>173</v>
      </c>
      <c r="J9" s="13" t="s">
        <v>174</v>
      </c>
      <c r="K9" s="83"/>
      <c r="L9" s="13" t="s">
        <v>173</v>
      </c>
      <c r="M9" s="13" t="s">
        <v>174</v>
      </c>
    </row>
    <row r="10" spans="1:13" s="6" customFormat="1" ht="14.25" customHeight="1">
      <c r="A10" s="32">
        <v>1</v>
      </c>
      <c r="B10" s="33">
        <v>2</v>
      </c>
      <c r="C10" s="30">
        <v>3</v>
      </c>
      <c r="D10" s="30">
        <v>4</v>
      </c>
      <c r="E10" s="28">
        <v>5</v>
      </c>
      <c r="F10" s="28">
        <v>6</v>
      </c>
      <c r="G10" s="28">
        <v>7</v>
      </c>
      <c r="H10" s="28">
        <v>8</v>
      </c>
      <c r="I10" s="30">
        <v>9</v>
      </c>
      <c r="J10" s="28">
        <v>10</v>
      </c>
      <c r="K10" s="28">
        <v>11</v>
      </c>
      <c r="L10" s="28">
        <v>12</v>
      </c>
      <c r="M10" s="29">
        <v>13</v>
      </c>
    </row>
    <row r="11" spans="1:13" ht="16.5" customHeight="1">
      <c r="A11" s="87" t="s">
        <v>35</v>
      </c>
      <c r="B11" s="87"/>
      <c r="C11" s="87"/>
      <c r="D11" s="87"/>
      <c r="E11" s="34">
        <f aca="true" t="shared" si="0" ref="E11:J11">E13+E20+E28+E30+E36+E49+E56+E62+E66+E78+E89+E91+E93+E101+E115+E121+E123+E128+E136+E140+E142</f>
        <v>3927782.2000000007</v>
      </c>
      <c r="F11" s="34">
        <f t="shared" si="0"/>
        <v>1976692.8999999997</v>
      </c>
      <c r="G11" s="34">
        <f t="shared" si="0"/>
        <v>1951089.3</v>
      </c>
      <c r="H11" s="34">
        <f t="shared" si="0"/>
        <v>3126943.0000000005</v>
      </c>
      <c r="I11" s="34">
        <f t="shared" si="0"/>
        <v>1603358.2000000002</v>
      </c>
      <c r="J11" s="34">
        <f t="shared" si="0"/>
        <v>1523584.7999999996</v>
      </c>
      <c r="K11" s="34">
        <f aca="true" t="shared" si="1" ref="K11:M13">H11/E11*100</f>
        <v>79.61090612407175</v>
      </c>
      <c r="L11" s="34">
        <f t="shared" si="1"/>
        <v>81.11316633959683</v>
      </c>
      <c r="M11" s="35">
        <f t="shared" si="1"/>
        <v>78.088932167277</v>
      </c>
    </row>
    <row r="12" spans="1:13" ht="16.5" customHeight="1">
      <c r="A12" s="75" t="s">
        <v>175</v>
      </c>
      <c r="B12" s="75"/>
      <c r="C12" s="75"/>
      <c r="D12" s="75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45.75" customHeight="1">
      <c r="A13" s="9">
        <v>1</v>
      </c>
      <c r="B13" s="36" t="s">
        <v>18</v>
      </c>
      <c r="C13" s="77" t="s">
        <v>158</v>
      </c>
      <c r="D13" s="77"/>
      <c r="E13" s="12">
        <f aca="true" t="shared" si="2" ref="E13:J13">E14+E18+E19</f>
        <v>2027471.6</v>
      </c>
      <c r="F13" s="12">
        <f t="shared" si="2"/>
        <v>1317341.4999999998</v>
      </c>
      <c r="G13" s="12">
        <f t="shared" si="2"/>
        <v>710130.1000000001</v>
      </c>
      <c r="H13" s="12">
        <f t="shared" si="2"/>
        <v>1705641.0999999999</v>
      </c>
      <c r="I13" s="12">
        <f t="shared" si="2"/>
        <v>1149236.9</v>
      </c>
      <c r="J13" s="12">
        <f t="shared" si="2"/>
        <v>556404.2</v>
      </c>
      <c r="K13" s="11">
        <f t="shared" si="1"/>
        <v>84.1265100828046</v>
      </c>
      <c r="L13" s="11">
        <f t="shared" si="1"/>
        <v>87.23910238916788</v>
      </c>
      <c r="M13" s="31">
        <f t="shared" si="1"/>
        <v>78.35243147699272</v>
      </c>
    </row>
    <row r="14" spans="1:13" ht="16.5" customHeight="1">
      <c r="A14" s="39" t="s">
        <v>48</v>
      </c>
      <c r="B14" s="51"/>
      <c r="C14" s="76" t="s">
        <v>46</v>
      </c>
      <c r="D14" s="4" t="s">
        <v>19</v>
      </c>
      <c r="E14" s="12">
        <f aca="true" t="shared" si="3" ref="E14:J14">SUM(E15:E17)</f>
        <v>2011359.7</v>
      </c>
      <c r="F14" s="12">
        <f t="shared" si="3"/>
        <v>1316469.7999999998</v>
      </c>
      <c r="G14" s="12">
        <f t="shared" si="3"/>
        <v>694889.9</v>
      </c>
      <c r="H14" s="12">
        <f t="shared" si="3"/>
        <v>1690319</v>
      </c>
      <c r="I14" s="12">
        <f t="shared" si="3"/>
        <v>1148365.2</v>
      </c>
      <c r="J14" s="12">
        <f t="shared" si="3"/>
        <v>541953.8</v>
      </c>
      <c r="K14" s="11">
        <f aca="true" t="shared" si="4" ref="K14:K79">H14/E14*100</f>
        <v>84.03862322587055</v>
      </c>
      <c r="L14" s="11">
        <f>I14/F14*100</f>
        <v>87.23065276544894</v>
      </c>
      <c r="M14" s="31">
        <f aca="true" t="shared" si="5" ref="M14:M79">J14/G14*100</f>
        <v>77.99131920035103</v>
      </c>
    </row>
    <row r="15" spans="1:13" ht="31.5" customHeight="1">
      <c r="A15" s="54"/>
      <c r="B15" s="53"/>
      <c r="C15" s="76"/>
      <c r="D15" s="5" t="s">
        <v>0</v>
      </c>
      <c r="E15" s="12">
        <f>F15+G15</f>
        <v>6655.5</v>
      </c>
      <c r="F15" s="12">
        <v>0</v>
      </c>
      <c r="G15" s="12">
        <v>6655.5</v>
      </c>
      <c r="H15" s="12">
        <f>I15+J15</f>
        <v>1333.4</v>
      </c>
      <c r="I15" s="12">
        <v>0</v>
      </c>
      <c r="J15" s="11">
        <v>1333.4</v>
      </c>
      <c r="K15" s="11">
        <f t="shared" si="4"/>
        <v>20.034557884456465</v>
      </c>
      <c r="L15" s="11">
        <v>0</v>
      </c>
      <c r="M15" s="31">
        <f t="shared" si="5"/>
        <v>20.034557884456465</v>
      </c>
    </row>
    <row r="16" spans="1:13" ht="16.5" customHeight="1">
      <c r="A16" s="54"/>
      <c r="B16" s="53"/>
      <c r="C16" s="76"/>
      <c r="D16" s="5" t="s">
        <v>2</v>
      </c>
      <c r="E16" s="12">
        <f>F16+G16</f>
        <v>2003639.2</v>
      </c>
      <c r="F16" s="12">
        <v>1315848.9</v>
      </c>
      <c r="G16" s="12">
        <v>687790.3</v>
      </c>
      <c r="H16" s="12">
        <f>I16+J16</f>
        <v>1688576.6</v>
      </c>
      <c r="I16" s="12">
        <v>1148365.2</v>
      </c>
      <c r="J16" s="11">
        <v>540211.4</v>
      </c>
      <c r="K16" s="11">
        <f t="shared" si="4"/>
        <v>84.27548233234806</v>
      </c>
      <c r="L16" s="11">
        <f>I16/F16*100</f>
        <v>87.27181365580805</v>
      </c>
      <c r="M16" s="31">
        <f t="shared" si="5"/>
        <v>78.54303848135106</v>
      </c>
    </row>
    <row r="17" spans="1:13" ht="31.5" customHeight="1">
      <c r="A17" s="47"/>
      <c r="B17" s="52"/>
      <c r="C17" s="76"/>
      <c r="D17" s="5" t="s">
        <v>1</v>
      </c>
      <c r="E17" s="12">
        <f>F17+G17</f>
        <v>1065</v>
      </c>
      <c r="F17" s="12">
        <v>620.9</v>
      </c>
      <c r="G17" s="12">
        <v>444.1</v>
      </c>
      <c r="H17" s="12">
        <f>I17+J17</f>
        <v>409</v>
      </c>
      <c r="I17" s="12">
        <v>0</v>
      </c>
      <c r="J17" s="11">
        <v>409</v>
      </c>
      <c r="K17" s="11">
        <f t="shared" si="4"/>
        <v>38.4037558685446</v>
      </c>
      <c r="L17" s="11">
        <v>0</v>
      </c>
      <c r="M17" s="31">
        <f t="shared" si="5"/>
        <v>92.09637469038505</v>
      </c>
    </row>
    <row r="18" spans="1:13" ht="31.5">
      <c r="A18" s="22" t="s">
        <v>50</v>
      </c>
      <c r="B18" s="21"/>
      <c r="C18" s="20" t="s">
        <v>49</v>
      </c>
      <c r="D18" s="5" t="s">
        <v>2</v>
      </c>
      <c r="E18" s="12">
        <f>F18+G18</f>
        <v>7789.599999999999</v>
      </c>
      <c r="F18" s="12">
        <v>871.7</v>
      </c>
      <c r="G18" s="12">
        <v>6917.9</v>
      </c>
      <c r="H18" s="12">
        <f>I18+J18</f>
        <v>7592.4</v>
      </c>
      <c r="I18" s="12">
        <v>871.7</v>
      </c>
      <c r="J18" s="11">
        <v>6720.7</v>
      </c>
      <c r="K18" s="11">
        <f t="shared" si="4"/>
        <v>97.46841943103625</v>
      </c>
      <c r="L18" s="11">
        <f>I18/F18*100</f>
        <v>100</v>
      </c>
      <c r="M18" s="31">
        <f t="shared" si="5"/>
        <v>97.14942395813759</v>
      </c>
    </row>
    <row r="19" spans="1:13" ht="15.75" customHeight="1">
      <c r="A19" s="22" t="s">
        <v>51</v>
      </c>
      <c r="B19" s="21"/>
      <c r="C19" s="20" t="s">
        <v>52</v>
      </c>
      <c r="D19" s="5" t="s">
        <v>2</v>
      </c>
      <c r="E19" s="12">
        <f>F19+G19</f>
        <v>8322.3</v>
      </c>
      <c r="F19" s="12">
        <v>0</v>
      </c>
      <c r="G19" s="12">
        <v>8322.3</v>
      </c>
      <c r="H19" s="12">
        <f>I19+J19</f>
        <v>7729.7</v>
      </c>
      <c r="I19" s="12">
        <v>0</v>
      </c>
      <c r="J19" s="11">
        <v>7729.7</v>
      </c>
      <c r="K19" s="11">
        <f t="shared" si="4"/>
        <v>92.87937228891052</v>
      </c>
      <c r="L19" s="11">
        <v>0</v>
      </c>
      <c r="M19" s="31">
        <f t="shared" si="5"/>
        <v>92.87937228891052</v>
      </c>
    </row>
    <row r="20" spans="1:13" ht="15.75" customHeight="1">
      <c r="A20" s="46">
        <v>2</v>
      </c>
      <c r="B20" s="56">
        <v>2</v>
      </c>
      <c r="C20" s="76" t="s">
        <v>176</v>
      </c>
      <c r="D20" s="77"/>
      <c r="E20" s="12">
        <f aca="true" t="shared" si="6" ref="E20:J20">E21+E22+E23+E24+E25+E26+E27</f>
        <v>151797.2</v>
      </c>
      <c r="F20" s="12">
        <f t="shared" si="6"/>
        <v>133058.8</v>
      </c>
      <c r="G20" s="12">
        <f t="shared" si="6"/>
        <v>18738.4</v>
      </c>
      <c r="H20" s="12">
        <f t="shared" si="6"/>
        <v>105555.3</v>
      </c>
      <c r="I20" s="12">
        <f t="shared" si="6"/>
        <v>93553.9</v>
      </c>
      <c r="J20" s="12">
        <f t="shared" si="6"/>
        <v>12001.4</v>
      </c>
      <c r="K20" s="11">
        <f t="shared" si="4"/>
        <v>69.5370533843839</v>
      </c>
      <c r="L20" s="11">
        <f>I20/F20*100</f>
        <v>70.31019368880526</v>
      </c>
      <c r="M20" s="31">
        <f t="shared" si="5"/>
        <v>64.04709046663535</v>
      </c>
    </row>
    <row r="21" spans="1:13" ht="30.75" customHeight="1">
      <c r="A21" s="54"/>
      <c r="B21" s="74"/>
      <c r="C21" s="66" t="s">
        <v>52</v>
      </c>
      <c r="D21" s="64" t="s">
        <v>170</v>
      </c>
      <c r="E21" s="12">
        <f aca="true" t="shared" si="7" ref="E21:E131">F21+G21</f>
        <v>100</v>
      </c>
      <c r="F21" s="12">
        <v>0</v>
      </c>
      <c r="G21" s="12">
        <v>100</v>
      </c>
      <c r="H21" s="12">
        <f aca="true" t="shared" si="8" ref="H21:H27">I21+J21</f>
        <v>69.6</v>
      </c>
      <c r="I21" s="12">
        <v>0</v>
      </c>
      <c r="J21" s="11">
        <v>69.6</v>
      </c>
      <c r="K21" s="11">
        <f t="shared" si="4"/>
        <v>69.6</v>
      </c>
      <c r="L21" s="11">
        <v>0</v>
      </c>
      <c r="M21" s="31">
        <f t="shared" si="5"/>
        <v>69.6</v>
      </c>
    </row>
    <row r="22" spans="1:13" ht="16.5" customHeight="1">
      <c r="A22" s="54"/>
      <c r="B22" s="74"/>
      <c r="C22" s="67"/>
      <c r="D22" s="64" t="s">
        <v>2</v>
      </c>
      <c r="E22" s="12">
        <f t="shared" si="7"/>
        <v>13557.5</v>
      </c>
      <c r="F22" s="12">
        <v>4936</v>
      </c>
      <c r="G22" s="12">
        <v>8621.5</v>
      </c>
      <c r="H22" s="12">
        <f t="shared" si="8"/>
        <v>8683.2</v>
      </c>
      <c r="I22" s="12">
        <v>4812</v>
      </c>
      <c r="J22" s="11">
        <v>3871.2</v>
      </c>
      <c r="K22" s="11">
        <f t="shared" si="4"/>
        <v>64.04720634335239</v>
      </c>
      <c r="L22" s="11">
        <f>I22/F22*100</f>
        <v>97.48784440842788</v>
      </c>
      <c r="M22" s="31">
        <f t="shared" si="5"/>
        <v>44.90169924027141</v>
      </c>
    </row>
    <row r="23" spans="1:13" ht="15.75">
      <c r="A23" s="54"/>
      <c r="B23" s="74"/>
      <c r="C23" s="67"/>
      <c r="D23" s="64" t="s">
        <v>3</v>
      </c>
      <c r="E23" s="12">
        <f t="shared" si="7"/>
        <v>1100</v>
      </c>
      <c r="F23" s="12">
        <v>0</v>
      </c>
      <c r="G23" s="12">
        <v>1100</v>
      </c>
      <c r="H23" s="12">
        <f t="shared" si="8"/>
        <v>1099.7</v>
      </c>
      <c r="I23" s="12">
        <v>0</v>
      </c>
      <c r="J23" s="11">
        <v>1099.7</v>
      </c>
      <c r="K23" s="11">
        <f t="shared" si="4"/>
        <v>99.97272727272728</v>
      </c>
      <c r="L23" s="11">
        <v>0</v>
      </c>
      <c r="M23" s="31">
        <f t="shared" si="5"/>
        <v>99.97272727272728</v>
      </c>
    </row>
    <row r="24" spans="1:13" ht="31.5">
      <c r="A24" s="54"/>
      <c r="B24" s="74"/>
      <c r="C24" s="67"/>
      <c r="D24" s="64" t="s">
        <v>4</v>
      </c>
      <c r="E24" s="12">
        <f t="shared" si="7"/>
        <v>2100</v>
      </c>
      <c r="F24" s="12">
        <v>0</v>
      </c>
      <c r="G24" s="12">
        <v>2100</v>
      </c>
      <c r="H24" s="12">
        <f t="shared" si="8"/>
        <v>2100</v>
      </c>
      <c r="I24" s="12">
        <v>0</v>
      </c>
      <c r="J24" s="11">
        <v>2100</v>
      </c>
      <c r="K24" s="11">
        <f t="shared" si="4"/>
        <v>100</v>
      </c>
      <c r="L24" s="11">
        <v>0</v>
      </c>
      <c r="M24" s="31">
        <f t="shared" si="5"/>
        <v>100</v>
      </c>
    </row>
    <row r="25" spans="1:13" ht="31.5" customHeight="1">
      <c r="A25" s="54"/>
      <c r="B25" s="74"/>
      <c r="C25" s="67"/>
      <c r="D25" s="64" t="s">
        <v>1</v>
      </c>
      <c r="E25" s="12">
        <f t="shared" si="7"/>
        <v>230</v>
      </c>
      <c r="F25" s="12">
        <v>0</v>
      </c>
      <c r="G25" s="12">
        <v>230</v>
      </c>
      <c r="H25" s="12">
        <f t="shared" si="8"/>
        <v>228.7</v>
      </c>
      <c r="I25" s="12">
        <v>0</v>
      </c>
      <c r="J25" s="11">
        <v>228.7</v>
      </c>
      <c r="K25" s="11">
        <f t="shared" si="4"/>
        <v>99.43478260869566</v>
      </c>
      <c r="L25" s="11">
        <v>0</v>
      </c>
      <c r="M25" s="31">
        <f t="shared" si="5"/>
        <v>99.43478260869566</v>
      </c>
    </row>
    <row r="26" spans="1:13" ht="30.75" customHeight="1">
      <c r="A26" s="54"/>
      <c r="B26" s="74"/>
      <c r="C26" s="67"/>
      <c r="D26" s="64" t="s">
        <v>5</v>
      </c>
      <c r="E26" s="12">
        <f t="shared" si="7"/>
        <v>130731.2</v>
      </c>
      <c r="F26" s="12">
        <v>128122.8</v>
      </c>
      <c r="G26" s="12">
        <v>2608.4</v>
      </c>
      <c r="H26" s="12">
        <f t="shared" si="8"/>
        <v>89396</v>
      </c>
      <c r="I26" s="12">
        <v>88741.9</v>
      </c>
      <c r="J26" s="11">
        <v>654.1</v>
      </c>
      <c r="K26" s="11">
        <f t="shared" si="4"/>
        <v>68.3815340178932</v>
      </c>
      <c r="L26" s="11">
        <f>I26/F26*100</f>
        <v>69.2631600308454</v>
      </c>
      <c r="M26" s="31">
        <f t="shared" si="5"/>
        <v>25.076675356540406</v>
      </c>
    </row>
    <row r="27" spans="1:13" ht="30.75" customHeight="1">
      <c r="A27" s="54"/>
      <c r="B27" s="74"/>
      <c r="C27" s="68"/>
      <c r="D27" s="64" t="s">
        <v>6</v>
      </c>
      <c r="E27" s="12">
        <f t="shared" si="7"/>
        <v>3978.5</v>
      </c>
      <c r="F27" s="12">
        <v>0</v>
      </c>
      <c r="G27" s="12">
        <v>3978.5</v>
      </c>
      <c r="H27" s="12">
        <f t="shared" si="8"/>
        <v>3978.1</v>
      </c>
      <c r="I27" s="12">
        <v>0</v>
      </c>
      <c r="J27" s="11">
        <v>3978.1</v>
      </c>
      <c r="K27" s="11">
        <f t="shared" si="4"/>
        <v>99.98994595953249</v>
      </c>
      <c r="L27" s="11">
        <v>0</v>
      </c>
      <c r="M27" s="31">
        <f t="shared" si="5"/>
        <v>99.98994595953249</v>
      </c>
    </row>
    <row r="28" spans="1:13" ht="30.75" customHeight="1">
      <c r="A28" s="46">
        <v>3</v>
      </c>
      <c r="B28" s="40" t="s">
        <v>20</v>
      </c>
      <c r="C28" s="76" t="s">
        <v>177</v>
      </c>
      <c r="D28" s="77"/>
      <c r="E28" s="12">
        <f aca="true" t="shared" si="9" ref="E28:J28">E29</f>
        <v>33847.7</v>
      </c>
      <c r="F28" s="12">
        <f t="shared" si="9"/>
        <v>0</v>
      </c>
      <c r="G28" s="12">
        <f t="shared" si="9"/>
        <v>33847.7</v>
      </c>
      <c r="H28" s="12">
        <f t="shared" si="9"/>
        <v>30697.7</v>
      </c>
      <c r="I28" s="12">
        <f t="shared" si="9"/>
        <v>0</v>
      </c>
      <c r="J28" s="12">
        <f t="shared" si="9"/>
        <v>30697.7</v>
      </c>
      <c r="K28" s="11">
        <f t="shared" si="4"/>
        <v>90.69360695113701</v>
      </c>
      <c r="L28" s="11">
        <v>0</v>
      </c>
      <c r="M28" s="31">
        <f t="shared" si="5"/>
        <v>90.69360695113701</v>
      </c>
    </row>
    <row r="29" spans="1:13" ht="31.5" customHeight="1">
      <c r="A29" s="57"/>
      <c r="B29" s="42"/>
      <c r="C29" s="45" t="s">
        <v>52</v>
      </c>
      <c r="D29" s="5" t="s">
        <v>7</v>
      </c>
      <c r="E29" s="12">
        <f t="shared" si="7"/>
        <v>33847.7</v>
      </c>
      <c r="F29" s="12">
        <v>0</v>
      </c>
      <c r="G29" s="12">
        <v>33847.7</v>
      </c>
      <c r="H29" s="12">
        <f>I29+J29</f>
        <v>30697.7</v>
      </c>
      <c r="I29" s="12">
        <v>0</v>
      </c>
      <c r="J29" s="11">
        <v>30697.7</v>
      </c>
      <c r="K29" s="11">
        <f t="shared" si="4"/>
        <v>90.69360695113701</v>
      </c>
      <c r="L29" s="11">
        <v>0</v>
      </c>
      <c r="M29" s="31">
        <f t="shared" si="5"/>
        <v>90.69360695113701</v>
      </c>
    </row>
    <row r="30" spans="1:13" ht="30" customHeight="1">
      <c r="A30" s="9">
        <v>4</v>
      </c>
      <c r="B30" s="8" t="s">
        <v>21</v>
      </c>
      <c r="C30" s="77" t="s">
        <v>159</v>
      </c>
      <c r="D30" s="77"/>
      <c r="E30" s="12">
        <f aca="true" t="shared" si="10" ref="E30:J30">E31+E32+E33+E34+E35</f>
        <v>382125.4</v>
      </c>
      <c r="F30" s="12">
        <f t="shared" si="10"/>
        <v>57255.9</v>
      </c>
      <c r="G30" s="12">
        <f t="shared" si="10"/>
        <v>324869.5</v>
      </c>
      <c r="H30" s="12">
        <f t="shared" si="10"/>
        <v>313617.19999999995</v>
      </c>
      <c r="I30" s="12">
        <f t="shared" si="10"/>
        <v>51149.2</v>
      </c>
      <c r="J30" s="12">
        <f t="shared" si="10"/>
        <v>262468</v>
      </c>
      <c r="K30" s="11">
        <f t="shared" si="4"/>
        <v>82.07180156043015</v>
      </c>
      <c r="L30" s="11">
        <f>I30/F30*100</f>
        <v>89.33437427409227</v>
      </c>
      <c r="M30" s="31">
        <f t="shared" si="5"/>
        <v>80.79182564075728</v>
      </c>
    </row>
    <row r="31" spans="1:13" ht="16.5" customHeight="1">
      <c r="A31" s="22" t="s">
        <v>53</v>
      </c>
      <c r="B31" s="8"/>
      <c r="C31" s="38" t="s">
        <v>54</v>
      </c>
      <c r="D31" s="5" t="s">
        <v>8</v>
      </c>
      <c r="E31" s="12">
        <f t="shared" si="7"/>
        <v>39512.7</v>
      </c>
      <c r="F31" s="12">
        <v>238</v>
      </c>
      <c r="G31" s="12">
        <v>39274.7</v>
      </c>
      <c r="H31" s="12">
        <f>I31+J31</f>
        <v>30379.1</v>
      </c>
      <c r="I31" s="12">
        <v>144.6</v>
      </c>
      <c r="J31" s="11">
        <v>30234.5</v>
      </c>
      <c r="K31" s="11">
        <f t="shared" si="4"/>
        <v>76.88439413150708</v>
      </c>
      <c r="L31" s="11">
        <v>0</v>
      </c>
      <c r="M31" s="31">
        <f t="shared" si="5"/>
        <v>76.98212844401104</v>
      </c>
    </row>
    <row r="32" spans="1:13" ht="47.25" customHeight="1">
      <c r="A32" s="22" t="s">
        <v>55</v>
      </c>
      <c r="B32" s="8"/>
      <c r="C32" s="38" t="s">
        <v>56</v>
      </c>
      <c r="D32" s="5" t="s">
        <v>8</v>
      </c>
      <c r="E32" s="12">
        <f t="shared" si="7"/>
        <v>12374.4</v>
      </c>
      <c r="F32" s="12">
        <v>3358</v>
      </c>
      <c r="G32" s="12">
        <v>9016.4</v>
      </c>
      <c r="H32" s="12">
        <f>I32+J32</f>
        <v>7148.1</v>
      </c>
      <c r="I32" s="12">
        <v>3358</v>
      </c>
      <c r="J32" s="11">
        <v>3790.1</v>
      </c>
      <c r="K32" s="11">
        <f t="shared" si="4"/>
        <v>57.765224980605126</v>
      </c>
      <c r="L32" s="11">
        <f>I32/F32*100</f>
        <v>100</v>
      </c>
      <c r="M32" s="31">
        <f t="shared" si="5"/>
        <v>42.035623974091656</v>
      </c>
    </row>
    <row r="33" spans="1:13" ht="32.25" customHeight="1">
      <c r="A33" s="22" t="s">
        <v>57</v>
      </c>
      <c r="B33" s="8"/>
      <c r="C33" s="38" t="s">
        <v>59</v>
      </c>
      <c r="D33" s="5" t="s">
        <v>8</v>
      </c>
      <c r="E33" s="12">
        <f t="shared" si="7"/>
        <v>37695.1</v>
      </c>
      <c r="F33" s="12">
        <v>0</v>
      </c>
      <c r="G33" s="12">
        <v>37695.1</v>
      </c>
      <c r="H33" s="12">
        <f>I33+J33</f>
        <v>30645.3</v>
      </c>
      <c r="I33" s="12">
        <v>0</v>
      </c>
      <c r="J33" s="11">
        <v>30645.3</v>
      </c>
      <c r="K33" s="11">
        <f t="shared" si="4"/>
        <v>81.29783446654871</v>
      </c>
      <c r="L33" s="11">
        <v>0</v>
      </c>
      <c r="M33" s="31">
        <f t="shared" si="5"/>
        <v>81.29783446654871</v>
      </c>
    </row>
    <row r="34" spans="1:13" ht="62.25" customHeight="1">
      <c r="A34" s="22" t="s">
        <v>58</v>
      </c>
      <c r="B34" s="8"/>
      <c r="C34" s="38" t="s">
        <v>60</v>
      </c>
      <c r="D34" s="5" t="s">
        <v>8</v>
      </c>
      <c r="E34" s="12">
        <f t="shared" si="7"/>
        <v>288258</v>
      </c>
      <c r="F34" s="12">
        <v>53659.9</v>
      </c>
      <c r="G34" s="12">
        <v>234598.1</v>
      </c>
      <c r="H34" s="12">
        <f>I34+J34</f>
        <v>241949.1</v>
      </c>
      <c r="I34" s="12">
        <v>47646.6</v>
      </c>
      <c r="J34" s="11">
        <v>194302.5</v>
      </c>
      <c r="K34" s="11">
        <f t="shared" si="4"/>
        <v>83.93491247424183</v>
      </c>
      <c r="L34" s="11">
        <f>I34/F34*100</f>
        <v>88.79368019694408</v>
      </c>
      <c r="M34" s="31">
        <f t="shared" si="5"/>
        <v>82.82356080462715</v>
      </c>
    </row>
    <row r="35" spans="1:13" ht="17.25" customHeight="1">
      <c r="A35" s="22" t="s">
        <v>61</v>
      </c>
      <c r="B35" s="8"/>
      <c r="C35" s="38" t="s">
        <v>52</v>
      </c>
      <c r="D35" s="5" t="s">
        <v>8</v>
      </c>
      <c r="E35" s="12">
        <f t="shared" si="7"/>
        <v>4285.2</v>
      </c>
      <c r="F35" s="12">
        <v>0</v>
      </c>
      <c r="G35" s="12">
        <v>4285.2</v>
      </c>
      <c r="H35" s="12">
        <f>I35+J35</f>
        <v>3495.6</v>
      </c>
      <c r="I35" s="12">
        <v>0</v>
      </c>
      <c r="J35" s="12">
        <v>3495.6</v>
      </c>
      <c r="K35" s="11">
        <f t="shared" si="4"/>
        <v>81.57378885466257</v>
      </c>
      <c r="L35" s="11">
        <v>0</v>
      </c>
      <c r="M35" s="31">
        <f t="shared" si="5"/>
        <v>81.57378885466257</v>
      </c>
    </row>
    <row r="36" spans="1:13" ht="47.25" customHeight="1">
      <c r="A36" s="9">
        <v>5</v>
      </c>
      <c r="B36" s="8" t="s">
        <v>22</v>
      </c>
      <c r="C36" s="77" t="s">
        <v>160</v>
      </c>
      <c r="D36" s="77"/>
      <c r="E36" s="12">
        <f aca="true" t="shared" si="11" ref="E36:J36">E37+E38+E41+E45+E48</f>
        <v>33478.1</v>
      </c>
      <c r="F36" s="12">
        <f t="shared" si="11"/>
        <v>1000</v>
      </c>
      <c r="G36" s="12">
        <f t="shared" si="11"/>
        <v>32478.1</v>
      </c>
      <c r="H36" s="12">
        <f t="shared" si="11"/>
        <v>28216.1</v>
      </c>
      <c r="I36" s="12">
        <f t="shared" si="11"/>
        <v>597.3</v>
      </c>
      <c r="J36" s="12">
        <f t="shared" si="11"/>
        <v>27618.800000000003</v>
      </c>
      <c r="K36" s="11">
        <f t="shared" si="4"/>
        <v>84.28226213554532</v>
      </c>
      <c r="L36" s="11">
        <f>I36/F36*100</f>
        <v>59.73</v>
      </c>
      <c r="M36" s="31">
        <f t="shared" si="5"/>
        <v>85.0382257582802</v>
      </c>
    </row>
    <row r="37" spans="1:13" ht="111" customHeight="1">
      <c r="A37" s="22" t="s">
        <v>63</v>
      </c>
      <c r="B37" s="23"/>
      <c r="C37" s="20" t="s">
        <v>62</v>
      </c>
      <c r="D37" s="5" t="s">
        <v>170</v>
      </c>
      <c r="E37" s="12">
        <f>F37+G37</f>
        <v>6925</v>
      </c>
      <c r="F37" s="12">
        <v>0</v>
      </c>
      <c r="G37" s="12">
        <v>6925</v>
      </c>
      <c r="H37" s="12">
        <f>I37+J37</f>
        <v>6799.9</v>
      </c>
      <c r="I37" s="12">
        <v>0</v>
      </c>
      <c r="J37" s="11">
        <v>6799.9</v>
      </c>
      <c r="K37" s="11">
        <f t="shared" si="4"/>
        <v>98.19350180505415</v>
      </c>
      <c r="L37" s="11">
        <v>0</v>
      </c>
      <c r="M37" s="31">
        <f t="shared" si="5"/>
        <v>98.19350180505415</v>
      </c>
    </row>
    <row r="38" spans="1:13" ht="18" customHeight="1">
      <c r="A38" s="39" t="s">
        <v>64</v>
      </c>
      <c r="B38" s="58"/>
      <c r="C38" s="76" t="s">
        <v>65</v>
      </c>
      <c r="D38" s="4" t="s">
        <v>19</v>
      </c>
      <c r="E38" s="12">
        <f aca="true" t="shared" si="12" ref="E38:J38">SUM(E39:E40)</f>
        <v>9744</v>
      </c>
      <c r="F38" s="12">
        <f t="shared" si="12"/>
        <v>1000</v>
      </c>
      <c r="G38" s="12">
        <f t="shared" si="12"/>
        <v>8744</v>
      </c>
      <c r="H38" s="12">
        <f t="shared" si="12"/>
        <v>7012.6</v>
      </c>
      <c r="I38" s="12">
        <f t="shared" si="12"/>
        <v>597.3</v>
      </c>
      <c r="J38" s="12">
        <f t="shared" si="12"/>
        <v>6415.3</v>
      </c>
      <c r="K38" s="11">
        <f t="shared" si="4"/>
        <v>71.9683908045977</v>
      </c>
      <c r="L38" s="11">
        <f>I38/F38*100</f>
        <v>59.73</v>
      </c>
      <c r="M38" s="31">
        <f t="shared" si="5"/>
        <v>73.36802378774017</v>
      </c>
    </row>
    <row r="39" spans="1:13" ht="32.25" customHeight="1">
      <c r="A39" s="54"/>
      <c r="B39" s="55"/>
      <c r="C39" s="76"/>
      <c r="D39" s="5" t="s">
        <v>170</v>
      </c>
      <c r="E39" s="12">
        <f>F39+G39</f>
        <v>7674</v>
      </c>
      <c r="F39" s="12">
        <v>0</v>
      </c>
      <c r="G39" s="12">
        <v>7674</v>
      </c>
      <c r="H39" s="12">
        <f>I39+J39</f>
        <v>6105.3</v>
      </c>
      <c r="I39" s="12">
        <v>0</v>
      </c>
      <c r="J39" s="11">
        <v>6105.3</v>
      </c>
      <c r="K39" s="11">
        <f t="shared" si="4"/>
        <v>79.55824863174355</v>
      </c>
      <c r="L39" s="11">
        <v>0</v>
      </c>
      <c r="M39" s="31">
        <f t="shared" si="5"/>
        <v>79.55824863174355</v>
      </c>
    </row>
    <row r="40" spans="1:13" ht="32.25" customHeight="1">
      <c r="A40" s="47"/>
      <c r="B40" s="48"/>
      <c r="C40" s="76"/>
      <c r="D40" s="5" t="s">
        <v>11</v>
      </c>
      <c r="E40" s="12">
        <f>F40+G40</f>
        <v>2070</v>
      </c>
      <c r="F40" s="12">
        <v>1000</v>
      </c>
      <c r="G40" s="12">
        <v>1070</v>
      </c>
      <c r="H40" s="12">
        <f>I40+J40</f>
        <v>907.3</v>
      </c>
      <c r="I40" s="12">
        <v>597.3</v>
      </c>
      <c r="J40" s="11">
        <v>310</v>
      </c>
      <c r="K40" s="11">
        <f t="shared" si="4"/>
        <v>43.83091787439613</v>
      </c>
      <c r="L40" s="11">
        <f>I40/F40*100</f>
        <v>59.73</v>
      </c>
      <c r="M40" s="31">
        <f t="shared" si="5"/>
        <v>28.971962616822427</v>
      </c>
    </row>
    <row r="41" spans="1:13" ht="15.75" customHeight="1">
      <c r="A41" s="39" t="s">
        <v>66</v>
      </c>
      <c r="B41" s="58"/>
      <c r="C41" s="76" t="s">
        <v>67</v>
      </c>
      <c r="D41" s="4" t="s">
        <v>19</v>
      </c>
      <c r="E41" s="12">
        <f aca="true" t="shared" si="13" ref="E41:J41">SUM(E42:E44)</f>
        <v>505</v>
      </c>
      <c r="F41" s="12">
        <f t="shared" si="13"/>
        <v>0</v>
      </c>
      <c r="G41" s="12">
        <f t="shared" si="13"/>
        <v>505</v>
      </c>
      <c r="H41" s="12">
        <f t="shared" si="13"/>
        <v>342.3</v>
      </c>
      <c r="I41" s="12">
        <f t="shared" si="13"/>
        <v>0</v>
      </c>
      <c r="J41" s="12">
        <f t="shared" si="13"/>
        <v>342.3</v>
      </c>
      <c r="K41" s="11">
        <f t="shared" si="4"/>
        <v>67.78217821782178</v>
      </c>
      <c r="L41" s="11">
        <v>0</v>
      </c>
      <c r="M41" s="31">
        <f t="shared" si="5"/>
        <v>67.78217821782178</v>
      </c>
    </row>
    <row r="42" spans="1:13" ht="31.5">
      <c r="A42" s="54"/>
      <c r="B42" s="55"/>
      <c r="C42" s="76"/>
      <c r="D42" s="5" t="s">
        <v>170</v>
      </c>
      <c r="E42" s="12">
        <f aca="true" t="shared" si="14" ref="E42:E48">F42+G42</f>
        <v>235</v>
      </c>
      <c r="F42" s="12">
        <v>0</v>
      </c>
      <c r="G42" s="12">
        <v>235</v>
      </c>
      <c r="H42" s="12">
        <f aca="true" t="shared" si="15" ref="H42:H48">I42+J42</f>
        <v>84.3</v>
      </c>
      <c r="I42" s="12">
        <v>0</v>
      </c>
      <c r="J42" s="11">
        <v>84.3</v>
      </c>
      <c r="K42" s="11">
        <f t="shared" si="4"/>
        <v>35.87234042553191</v>
      </c>
      <c r="L42" s="11">
        <v>0</v>
      </c>
      <c r="M42" s="31">
        <f t="shared" si="5"/>
        <v>35.87234042553191</v>
      </c>
    </row>
    <row r="43" spans="1:13" ht="15.75">
      <c r="A43" s="47"/>
      <c r="B43" s="48"/>
      <c r="C43" s="76"/>
      <c r="D43" s="5" t="s">
        <v>8</v>
      </c>
      <c r="E43" s="12">
        <f t="shared" si="14"/>
        <v>260</v>
      </c>
      <c r="F43" s="12">
        <v>0</v>
      </c>
      <c r="G43" s="12">
        <v>260</v>
      </c>
      <c r="H43" s="12">
        <f t="shared" si="15"/>
        <v>248</v>
      </c>
      <c r="I43" s="12">
        <v>0</v>
      </c>
      <c r="J43" s="11">
        <v>248</v>
      </c>
      <c r="K43" s="11">
        <f t="shared" si="4"/>
        <v>95.38461538461539</v>
      </c>
      <c r="L43" s="11">
        <v>0</v>
      </c>
      <c r="M43" s="31">
        <f t="shared" si="5"/>
        <v>95.38461538461539</v>
      </c>
    </row>
    <row r="44" spans="1:13" ht="31.5">
      <c r="A44" s="37"/>
      <c r="B44" s="23"/>
      <c r="C44" s="76"/>
      <c r="D44" s="5" t="s">
        <v>7</v>
      </c>
      <c r="E44" s="12">
        <f t="shared" si="14"/>
        <v>10</v>
      </c>
      <c r="F44" s="12">
        <v>0</v>
      </c>
      <c r="G44" s="12">
        <v>10</v>
      </c>
      <c r="H44" s="12">
        <f t="shared" si="15"/>
        <v>10</v>
      </c>
      <c r="I44" s="12">
        <v>0</v>
      </c>
      <c r="J44" s="11">
        <v>10</v>
      </c>
      <c r="K44" s="11">
        <f t="shared" si="4"/>
        <v>100</v>
      </c>
      <c r="L44" s="11">
        <v>0</v>
      </c>
      <c r="M44" s="31">
        <f t="shared" si="5"/>
        <v>100</v>
      </c>
    </row>
    <row r="45" spans="1:13" ht="16.5" customHeight="1">
      <c r="A45" s="39" t="s">
        <v>68</v>
      </c>
      <c r="B45" s="58"/>
      <c r="C45" s="76" t="s">
        <v>69</v>
      </c>
      <c r="D45" s="4" t="s">
        <v>19</v>
      </c>
      <c r="E45" s="12">
        <f aca="true" t="shared" si="16" ref="E45:J45">SUM(E46:E47)</f>
        <v>3082.6</v>
      </c>
      <c r="F45" s="12">
        <f t="shared" si="16"/>
        <v>0</v>
      </c>
      <c r="G45" s="12">
        <f t="shared" si="16"/>
        <v>3082.6</v>
      </c>
      <c r="H45" s="12">
        <f t="shared" si="16"/>
        <v>1982.6</v>
      </c>
      <c r="I45" s="12">
        <f t="shared" si="16"/>
        <v>0</v>
      </c>
      <c r="J45" s="12">
        <f t="shared" si="16"/>
        <v>1982.6</v>
      </c>
      <c r="K45" s="11">
        <f t="shared" si="4"/>
        <v>64.315837280218</v>
      </c>
      <c r="L45" s="11">
        <v>0</v>
      </c>
      <c r="M45" s="31">
        <f t="shared" si="5"/>
        <v>64.315837280218</v>
      </c>
    </row>
    <row r="46" spans="1:13" ht="30" customHeight="1">
      <c r="A46" s="54"/>
      <c r="B46" s="55"/>
      <c r="C46" s="76"/>
      <c r="D46" s="5" t="s">
        <v>170</v>
      </c>
      <c r="E46" s="12">
        <f t="shared" si="14"/>
        <v>1594.6</v>
      </c>
      <c r="F46" s="12">
        <v>0</v>
      </c>
      <c r="G46" s="12">
        <v>1594.6</v>
      </c>
      <c r="H46" s="12">
        <f t="shared" si="15"/>
        <v>1194.6</v>
      </c>
      <c r="I46" s="12">
        <v>0</v>
      </c>
      <c r="J46" s="11">
        <v>1194.6</v>
      </c>
      <c r="K46" s="11">
        <f t="shared" si="4"/>
        <v>74.91533927003637</v>
      </c>
      <c r="L46" s="11">
        <v>0</v>
      </c>
      <c r="M46" s="31">
        <f t="shared" si="5"/>
        <v>74.91533927003637</v>
      </c>
    </row>
    <row r="47" spans="1:13" ht="45.75" customHeight="1">
      <c r="A47" s="47"/>
      <c r="B47" s="48"/>
      <c r="C47" s="76"/>
      <c r="D47" s="5" t="s">
        <v>12</v>
      </c>
      <c r="E47" s="12">
        <f t="shared" si="14"/>
        <v>1488</v>
      </c>
      <c r="F47" s="12">
        <v>0</v>
      </c>
      <c r="G47" s="12">
        <v>1488</v>
      </c>
      <c r="H47" s="12">
        <f t="shared" si="15"/>
        <v>788</v>
      </c>
      <c r="I47" s="12">
        <v>0</v>
      </c>
      <c r="J47" s="11">
        <v>788</v>
      </c>
      <c r="K47" s="11">
        <f t="shared" si="4"/>
        <v>52.956989247311824</v>
      </c>
      <c r="L47" s="11">
        <v>0</v>
      </c>
      <c r="M47" s="31">
        <f t="shared" si="5"/>
        <v>52.956989247311824</v>
      </c>
    </row>
    <row r="48" spans="1:13" ht="125.25" customHeight="1">
      <c r="A48" s="22" t="s">
        <v>70</v>
      </c>
      <c r="B48" s="23"/>
      <c r="C48" s="20" t="s">
        <v>71</v>
      </c>
      <c r="D48" s="5" t="s">
        <v>170</v>
      </c>
      <c r="E48" s="12">
        <f t="shared" si="14"/>
        <v>13221.5</v>
      </c>
      <c r="F48" s="12">
        <v>0</v>
      </c>
      <c r="G48" s="12">
        <v>13221.5</v>
      </c>
      <c r="H48" s="12">
        <f t="shared" si="15"/>
        <v>12078.7</v>
      </c>
      <c r="I48" s="12">
        <v>0</v>
      </c>
      <c r="J48" s="11">
        <v>12078.7</v>
      </c>
      <c r="K48" s="11">
        <f t="shared" si="4"/>
        <v>91.35650266611202</v>
      </c>
      <c r="L48" s="11">
        <v>0</v>
      </c>
      <c r="M48" s="31">
        <f t="shared" si="5"/>
        <v>91.35650266611202</v>
      </c>
    </row>
    <row r="49" spans="1:13" ht="46.5" customHeight="1">
      <c r="A49" s="9">
        <v>6</v>
      </c>
      <c r="B49" s="8" t="s">
        <v>23</v>
      </c>
      <c r="C49" s="77" t="s">
        <v>161</v>
      </c>
      <c r="D49" s="77"/>
      <c r="E49" s="12">
        <f aca="true" t="shared" si="17" ref="E49:J49">E50+E51+E52+E55</f>
        <v>34587.8</v>
      </c>
      <c r="F49" s="12">
        <f t="shared" si="17"/>
        <v>80.9</v>
      </c>
      <c r="G49" s="12">
        <f t="shared" si="17"/>
        <v>34506.9</v>
      </c>
      <c r="H49" s="12">
        <f t="shared" si="17"/>
        <v>27893.1</v>
      </c>
      <c r="I49" s="12">
        <f t="shared" si="17"/>
        <v>65.1</v>
      </c>
      <c r="J49" s="12">
        <f t="shared" si="17"/>
        <v>27828</v>
      </c>
      <c r="K49" s="11">
        <f t="shared" si="4"/>
        <v>80.64433123818225</v>
      </c>
      <c r="L49" s="11">
        <f>I49/F49*100</f>
        <v>80.46971569839306</v>
      </c>
      <c r="M49" s="31">
        <f t="shared" si="5"/>
        <v>80.64474061709397</v>
      </c>
    </row>
    <row r="50" spans="1:13" ht="46.5" customHeight="1">
      <c r="A50" s="22" t="s">
        <v>72</v>
      </c>
      <c r="B50" s="8"/>
      <c r="C50" s="20" t="s">
        <v>73</v>
      </c>
      <c r="D50" s="5" t="s">
        <v>1</v>
      </c>
      <c r="E50" s="12">
        <f t="shared" si="7"/>
        <v>26379.100000000002</v>
      </c>
      <c r="F50" s="12">
        <v>80.9</v>
      </c>
      <c r="G50" s="12">
        <v>26298.2</v>
      </c>
      <c r="H50" s="12">
        <f>SUM(I50:J50)</f>
        <v>22244.699999999997</v>
      </c>
      <c r="I50" s="12">
        <v>65.1</v>
      </c>
      <c r="J50" s="11">
        <v>22179.6</v>
      </c>
      <c r="K50" s="11">
        <f t="shared" si="4"/>
        <v>84.32698613675218</v>
      </c>
      <c r="L50" s="11">
        <f>I50/F50*100</f>
        <v>80.46971569839306</v>
      </c>
      <c r="M50" s="31">
        <f t="shared" si="5"/>
        <v>84.3388520887361</v>
      </c>
    </row>
    <row r="51" spans="1:13" ht="47.25" customHeight="1">
      <c r="A51" s="22" t="s">
        <v>74</v>
      </c>
      <c r="B51" s="8"/>
      <c r="C51" s="20" t="s">
        <v>75</v>
      </c>
      <c r="D51" s="5" t="s">
        <v>1</v>
      </c>
      <c r="E51" s="12">
        <f t="shared" si="7"/>
        <v>2071.5</v>
      </c>
      <c r="F51" s="12">
        <v>0</v>
      </c>
      <c r="G51" s="12">
        <v>2071.5</v>
      </c>
      <c r="H51" s="12">
        <f>SUM(I51:J51)</f>
        <v>1895.7</v>
      </c>
      <c r="I51" s="12">
        <v>0</v>
      </c>
      <c r="J51" s="11">
        <v>1895.7</v>
      </c>
      <c r="K51" s="11">
        <f t="shared" si="4"/>
        <v>91.51339608979</v>
      </c>
      <c r="L51" s="11">
        <v>0</v>
      </c>
      <c r="M51" s="31">
        <f t="shared" si="5"/>
        <v>91.51339608979</v>
      </c>
    </row>
    <row r="52" spans="1:13" ht="16.5" customHeight="1">
      <c r="A52" s="39" t="s">
        <v>76</v>
      </c>
      <c r="B52" s="40"/>
      <c r="C52" s="92" t="s">
        <v>77</v>
      </c>
      <c r="D52" s="4" t="s">
        <v>19</v>
      </c>
      <c r="E52" s="12">
        <f aca="true" t="shared" si="18" ref="E52:J52">SUM(E53:E54)</f>
        <v>2960.1</v>
      </c>
      <c r="F52" s="12">
        <f t="shared" si="18"/>
        <v>0</v>
      </c>
      <c r="G52" s="12">
        <f t="shared" si="18"/>
        <v>2960.1</v>
      </c>
      <c r="H52" s="12">
        <f t="shared" si="18"/>
        <v>860</v>
      </c>
      <c r="I52" s="12">
        <f t="shared" si="18"/>
        <v>0</v>
      </c>
      <c r="J52" s="12">
        <f t="shared" si="18"/>
        <v>860</v>
      </c>
      <c r="K52" s="11">
        <f t="shared" si="4"/>
        <v>29.053072531333402</v>
      </c>
      <c r="L52" s="11">
        <v>0</v>
      </c>
      <c r="M52" s="31">
        <f t="shared" si="5"/>
        <v>29.053072531333402</v>
      </c>
    </row>
    <row r="53" spans="1:13" ht="33" customHeight="1">
      <c r="A53" s="43"/>
      <c r="B53" s="44"/>
      <c r="C53" s="93"/>
      <c r="D53" s="5" t="s">
        <v>9</v>
      </c>
      <c r="E53" s="12">
        <f>F53+G53</f>
        <v>1660.1</v>
      </c>
      <c r="F53" s="12">
        <v>0</v>
      </c>
      <c r="G53" s="12">
        <v>1660.1</v>
      </c>
      <c r="H53" s="12">
        <f>SUM(I53:J53)</f>
        <v>860</v>
      </c>
      <c r="I53" s="12">
        <v>0</v>
      </c>
      <c r="J53" s="11">
        <v>860</v>
      </c>
      <c r="K53" s="11">
        <f>H53/E53*100</f>
        <v>51.80410818625384</v>
      </c>
      <c r="L53" s="11">
        <v>0</v>
      </c>
      <c r="M53" s="31">
        <f>J53/G53*100</f>
        <v>51.80410818625384</v>
      </c>
    </row>
    <row r="54" spans="1:13" ht="33.75" customHeight="1">
      <c r="A54" s="41"/>
      <c r="B54" s="42"/>
      <c r="C54" s="94"/>
      <c r="D54" s="5" t="s">
        <v>1</v>
      </c>
      <c r="E54" s="12">
        <f>F54+G54</f>
        <v>1300</v>
      </c>
      <c r="F54" s="12">
        <v>0</v>
      </c>
      <c r="G54" s="12">
        <v>1300</v>
      </c>
      <c r="H54" s="12">
        <f>SUM(I54:J54)</f>
        <v>0</v>
      </c>
      <c r="I54" s="12">
        <v>0</v>
      </c>
      <c r="J54" s="11">
        <v>0</v>
      </c>
      <c r="K54" s="11">
        <f>H54/E54*100</f>
        <v>0</v>
      </c>
      <c r="L54" s="11">
        <v>0</v>
      </c>
      <c r="M54" s="31">
        <f>J54/G54*100</f>
        <v>0</v>
      </c>
    </row>
    <row r="55" spans="1:13" ht="31.5" customHeight="1">
      <c r="A55" s="22" t="s">
        <v>78</v>
      </c>
      <c r="B55" s="8"/>
      <c r="C55" s="20" t="s">
        <v>52</v>
      </c>
      <c r="D55" s="5" t="s">
        <v>1</v>
      </c>
      <c r="E55" s="12">
        <f>F55+G55</f>
        <v>3177.1</v>
      </c>
      <c r="F55" s="12">
        <v>0</v>
      </c>
      <c r="G55" s="12">
        <v>3177.1</v>
      </c>
      <c r="H55" s="12">
        <f>SUM(I55:J55)</f>
        <v>2892.7</v>
      </c>
      <c r="I55" s="12">
        <v>0</v>
      </c>
      <c r="J55" s="11">
        <v>2892.7</v>
      </c>
      <c r="K55" s="11">
        <f t="shared" si="4"/>
        <v>91.04844040162412</v>
      </c>
      <c r="L55" s="11">
        <v>0</v>
      </c>
      <c r="M55" s="31">
        <f t="shared" si="5"/>
        <v>91.04844040162412</v>
      </c>
    </row>
    <row r="56" spans="1:13" ht="47.25" customHeight="1">
      <c r="A56" s="9">
        <v>7</v>
      </c>
      <c r="B56" s="8" t="s">
        <v>24</v>
      </c>
      <c r="C56" s="77" t="s">
        <v>162</v>
      </c>
      <c r="D56" s="77"/>
      <c r="E56" s="12">
        <f aca="true" t="shared" si="19" ref="E56:J56">E57+E58+E59</f>
        <v>11315.6</v>
      </c>
      <c r="F56" s="12">
        <f t="shared" si="19"/>
        <v>0</v>
      </c>
      <c r="G56" s="12">
        <f t="shared" si="19"/>
        <v>11315.6</v>
      </c>
      <c r="H56" s="12">
        <f t="shared" si="19"/>
        <v>6928.7</v>
      </c>
      <c r="I56" s="12">
        <f t="shared" si="19"/>
        <v>0</v>
      </c>
      <c r="J56" s="12">
        <f t="shared" si="19"/>
        <v>6928.7</v>
      </c>
      <c r="K56" s="11">
        <f t="shared" si="4"/>
        <v>61.23139736293258</v>
      </c>
      <c r="L56" s="11">
        <v>0</v>
      </c>
      <c r="M56" s="31">
        <f t="shared" si="5"/>
        <v>61.23139736293258</v>
      </c>
    </row>
    <row r="57" spans="1:13" ht="47.25" customHeight="1">
      <c r="A57" s="22" t="s">
        <v>79</v>
      </c>
      <c r="B57" s="8"/>
      <c r="C57" s="20" t="s">
        <v>80</v>
      </c>
      <c r="D57" s="5" t="s">
        <v>9</v>
      </c>
      <c r="E57" s="12">
        <f t="shared" si="7"/>
        <v>2450</v>
      </c>
      <c r="F57" s="12">
        <v>0</v>
      </c>
      <c r="G57" s="12">
        <v>2450</v>
      </c>
      <c r="H57" s="12">
        <f>I57+J57</f>
        <v>2169.5</v>
      </c>
      <c r="I57" s="12">
        <v>0</v>
      </c>
      <c r="J57" s="12">
        <v>2169.5</v>
      </c>
      <c r="K57" s="11">
        <f t="shared" si="4"/>
        <v>88.55102040816327</v>
      </c>
      <c r="L57" s="11">
        <v>0</v>
      </c>
      <c r="M57" s="31">
        <f t="shared" si="5"/>
        <v>88.55102040816327</v>
      </c>
    </row>
    <row r="58" spans="1:13" ht="48" customHeight="1">
      <c r="A58" s="22" t="s">
        <v>81</v>
      </c>
      <c r="B58" s="8"/>
      <c r="C58" s="20" t="s">
        <v>82</v>
      </c>
      <c r="D58" s="5" t="s">
        <v>9</v>
      </c>
      <c r="E58" s="12">
        <f t="shared" si="7"/>
        <v>3350</v>
      </c>
      <c r="F58" s="12">
        <v>0</v>
      </c>
      <c r="G58" s="12">
        <v>3350</v>
      </c>
      <c r="H58" s="12">
        <f>I58+J58</f>
        <v>2602.7</v>
      </c>
      <c r="I58" s="12">
        <v>0</v>
      </c>
      <c r="J58" s="12">
        <v>2602.7</v>
      </c>
      <c r="K58" s="11">
        <f t="shared" si="4"/>
        <v>77.69253731343284</v>
      </c>
      <c r="L58" s="11">
        <v>0</v>
      </c>
      <c r="M58" s="31">
        <f t="shared" si="5"/>
        <v>77.69253731343284</v>
      </c>
    </row>
    <row r="59" spans="1:13" ht="17.25" customHeight="1">
      <c r="A59" s="39" t="s">
        <v>83</v>
      </c>
      <c r="B59" s="40"/>
      <c r="C59" s="76" t="s">
        <v>84</v>
      </c>
      <c r="D59" s="4" t="s">
        <v>19</v>
      </c>
      <c r="E59" s="12">
        <f t="shared" si="7"/>
        <v>5515.6</v>
      </c>
      <c r="F59" s="12">
        <f>SUM(F60:F61)</f>
        <v>0</v>
      </c>
      <c r="G59" s="12">
        <f>SUM(G60:G61)</f>
        <v>5515.6</v>
      </c>
      <c r="H59" s="12">
        <f>I59+J59</f>
        <v>2156.5</v>
      </c>
      <c r="I59" s="12">
        <f>SUM(I60:I61)</f>
        <v>0</v>
      </c>
      <c r="J59" s="12">
        <f>SUM(J60:J61)</f>
        <v>2156.5</v>
      </c>
      <c r="K59" s="11">
        <f t="shared" si="4"/>
        <v>39.098194212778296</v>
      </c>
      <c r="L59" s="11">
        <v>0</v>
      </c>
      <c r="M59" s="31">
        <f t="shared" si="5"/>
        <v>39.098194212778296</v>
      </c>
    </row>
    <row r="60" spans="1:13" ht="46.5" customHeight="1">
      <c r="A60" s="43"/>
      <c r="B60" s="44"/>
      <c r="C60" s="76"/>
      <c r="D60" s="5" t="s">
        <v>12</v>
      </c>
      <c r="E60" s="12">
        <f t="shared" si="7"/>
        <v>888</v>
      </c>
      <c r="F60" s="12">
        <v>0</v>
      </c>
      <c r="G60" s="12">
        <v>888</v>
      </c>
      <c r="H60" s="12">
        <f>I60+J60</f>
        <v>0</v>
      </c>
      <c r="I60" s="12">
        <v>0</v>
      </c>
      <c r="J60" s="12">
        <v>0</v>
      </c>
      <c r="K60" s="11">
        <f t="shared" si="4"/>
        <v>0</v>
      </c>
      <c r="L60" s="11">
        <v>0</v>
      </c>
      <c r="M60" s="31">
        <f t="shared" si="5"/>
        <v>0</v>
      </c>
    </row>
    <row r="61" spans="1:13" ht="31.5" customHeight="1">
      <c r="A61" s="57"/>
      <c r="B61" s="42"/>
      <c r="C61" s="76"/>
      <c r="D61" s="5" t="s">
        <v>11</v>
      </c>
      <c r="E61" s="12">
        <f t="shared" si="7"/>
        <v>4627.6</v>
      </c>
      <c r="F61" s="12">
        <v>0</v>
      </c>
      <c r="G61" s="12">
        <v>4627.6</v>
      </c>
      <c r="H61" s="12">
        <f>I61+J61</f>
        <v>2156.5</v>
      </c>
      <c r="I61" s="12">
        <v>0</v>
      </c>
      <c r="J61" s="12">
        <v>2156.5</v>
      </c>
      <c r="K61" s="11">
        <f t="shared" si="4"/>
        <v>46.60082980378598</v>
      </c>
      <c r="L61" s="11">
        <v>0</v>
      </c>
      <c r="M61" s="31">
        <f t="shared" si="5"/>
        <v>46.60082980378598</v>
      </c>
    </row>
    <row r="62" spans="1:13" ht="46.5" customHeight="1">
      <c r="A62" s="9">
        <v>8</v>
      </c>
      <c r="B62" s="8" t="s">
        <v>25</v>
      </c>
      <c r="C62" s="77" t="s">
        <v>163</v>
      </c>
      <c r="D62" s="77"/>
      <c r="E62" s="12">
        <f aca="true" t="shared" si="20" ref="E62:J62">E63+E64+E65</f>
        <v>78151.2</v>
      </c>
      <c r="F62" s="12">
        <f t="shared" si="20"/>
        <v>5000</v>
      </c>
      <c r="G62" s="12">
        <f t="shared" si="20"/>
        <v>73151.2</v>
      </c>
      <c r="H62" s="12">
        <f t="shared" si="20"/>
        <v>63087.899999999994</v>
      </c>
      <c r="I62" s="12">
        <f t="shared" si="20"/>
        <v>3306</v>
      </c>
      <c r="J62" s="12">
        <f t="shared" si="20"/>
        <v>59781.899999999994</v>
      </c>
      <c r="K62" s="11">
        <f t="shared" si="4"/>
        <v>80.72543991646961</v>
      </c>
      <c r="L62" s="11">
        <f>I62/F62*100</f>
        <v>66.12</v>
      </c>
      <c r="M62" s="31">
        <f t="shared" si="5"/>
        <v>81.7237447916097</v>
      </c>
    </row>
    <row r="63" spans="1:13" ht="63" customHeight="1">
      <c r="A63" s="22" t="s">
        <v>146</v>
      </c>
      <c r="B63" s="23"/>
      <c r="C63" s="38" t="s">
        <v>147</v>
      </c>
      <c r="D63" s="5" t="s">
        <v>9</v>
      </c>
      <c r="E63" s="12">
        <f>F63+G63</f>
        <v>5000</v>
      </c>
      <c r="F63" s="12">
        <v>5000</v>
      </c>
      <c r="G63" s="12">
        <v>0</v>
      </c>
      <c r="H63" s="12">
        <f>I63+J63</f>
        <v>3306</v>
      </c>
      <c r="I63" s="12">
        <v>3306</v>
      </c>
      <c r="J63" s="12">
        <v>0</v>
      </c>
      <c r="K63" s="11">
        <f t="shared" si="4"/>
        <v>66.12</v>
      </c>
      <c r="L63" s="11">
        <f>I63/F63*100</f>
        <v>66.12</v>
      </c>
      <c r="M63" s="31">
        <v>0</v>
      </c>
    </row>
    <row r="64" spans="1:13" ht="30" customHeight="1">
      <c r="A64" s="22" t="s">
        <v>148</v>
      </c>
      <c r="B64" s="23"/>
      <c r="C64" s="20" t="s">
        <v>149</v>
      </c>
      <c r="D64" s="5" t="s">
        <v>9</v>
      </c>
      <c r="E64" s="12">
        <f>F64+G64</f>
        <v>2730</v>
      </c>
      <c r="F64" s="12">
        <v>0</v>
      </c>
      <c r="G64" s="12">
        <v>2730</v>
      </c>
      <c r="H64" s="12">
        <f>I64+J64</f>
        <v>632.7</v>
      </c>
      <c r="I64" s="12">
        <v>0</v>
      </c>
      <c r="J64" s="11">
        <v>632.7</v>
      </c>
      <c r="K64" s="11">
        <f t="shared" si="4"/>
        <v>23.17582417582418</v>
      </c>
      <c r="L64" s="11">
        <v>0</v>
      </c>
      <c r="M64" s="31">
        <f t="shared" si="5"/>
        <v>23.17582417582418</v>
      </c>
    </row>
    <row r="65" spans="1:13" ht="31.5" customHeight="1">
      <c r="A65" s="22" t="s">
        <v>150</v>
      </c>
      <c r="B65" s="23"/>
      <c r="C65" s="20" t="s">
        <v>151</v>
      </c>
      <c r="D65" s="5" t="s">
        <v>11</v>
      </c>
      <c r="E65" s="12">
        <f>F65+G65</f>
        <v>70421.2</v>
      </c>
      <c r="F65" s="12">
        <v>0</v>
      </c>
      <c r="G65" s="12">
        <v>70421.2</v>
      </c>
      <c r="H65" s="12">
        <f>I65+J65</f>
        <v>59149.2</v>
      </c>
      <c r="I65" s="12">
        <v>0</v>
      </c>
      <c r="J65" s="11">
        <v>59149.2</v>
      </c>
      <c r="K65" s="11">
        <f t="shared" si="4"/>
        <v>83.99345651593553</v>
      </c>
      <c r="L65" s="11">
        <v>0</v>
      </c>
      <c r="M65" s="31">
        <f t="shared" si="5"/>
        <v>83.99345651593553</v>
      </c>
    </row>
    <row r="66" spans="1:13" ht="46.5" customHeight="1">
      <c r="A66" s="9">
        <v>9</v>
      </c>
      <c r="B66" s="8" t="s">
        <v>43</v>
      </c>
      <c r="C66" s="77" t="s">
        <v>164</v>
      </c>
      <c r="D66" s="77"/>
      <c r="E66" s="12">
        <f aca="true" t="shared" si="21" ref="E66:J66">E67+E68+E69+E70+E71+E74+E75+E76+E77</f>
        <v>504054.39999999997</v>
      </c>
      <c r="F66" s="12">
        <f t="shared" si="21"/>
        <v>52860</v>
      </c>
      <c r="G66" s="12">
        <f t="shared" si="21"/>
        <v>451194.39999999997</v>
      </c>
      <c r="H66" s="12">
        <f t="shared" si="21"/>
        <v>385027.4999999999</v>
      </c>
      <c r="I66" s="12">
        <f t="shared" si="21"/>
        <v>17016.1</v>
      </c>
      <c r="J66" s="12">
        <f t="shared" si="21"/>
        <v>368011.39999999997</v>
      </c>
      <c r="K66" s="11">
        <f t="shared" si="4"/>
        <v>76.38610038916433</v>
      </c>
      <c r="L66" s="11">
        <f>I66/F66*100</f>
        <v>32.19088157396897</v>
      </c>
      <c r="M66" s="31">
        <f t="shared" si="5"/>
        <v>81.56382260063512</v>
      </c>
    </row>
    <row r="67" spans="1:13" ht="30.75" customHeight="1">
      <c r="A67" s="22" t="s">
        <v>129</v>
      </c>
      <c r="B67" s="23"/>
      <c r="C67" s="20" t="s">
        <v>130</v>
      </c>
      <c r="D67" s="5" t="s">
        <v>11</v>
      </c>
      <c r="E67" s="12">
        <f aca="true" t="shared" si="22" ref="E67:E77">F67+G67</f>
        <v>153913.6</v>
      </c>
      <c r="F67" s="12">
        <v>48360</v>
      </c>
      <c r="G67" s="12">
        <v>105553.6</v>
      </c>
      <c r="H67" s="12">
        <f aca="true" t="shared" si="23" ref="H67:H77">I67+J67</f>
        <v>106189.5</v>
      </c>
      <c r="I67" s="12">
        <v>17016.1</v>
      </c>
      <c r="J67" s="11">
        <v>89173.4</v>
      </c>
      <c r="K67" s="11">
        <f t="shared" si="4"/>
        <v>68.99292850014554</v>
      </c>
      <c r="L67" s="11">
        <f>I67/F67*100</f>
        <v>35.186311000827125</v>
      </c>
      <c r="M67" s="31">
        <f t="shared" si="5"/>
        <v>84.48162829121885</v>
      </c>
    </row>
    <row r="68" spans="1:13" ht="31.5" customHeight="1">
      <c r="A68" s="22" t="s">
        <v>131</v>
      </c>
      <c r="B68" s="23"/>
      <c r="C68" s="20" t="s">
        <v>132</v>
      </c>
      <c r="D68" s="5" t="s">
        <v>11</v>
      </c>
      <c r="E68" s="12">
        <f t="shared" si="22"/>
        <v>127392.6</v>
      </c>
      <c r="F68" s="12">
        <v>0</v>
      </c>
      <c r="G68" s="12">
        <v>127392.6</v>
      </c>
      <c r="H68" s="12">
        <f t="shared" si="23"/>
        <v>106749</v>
      </c>
      <c r="I68" s="12">
        <v>0</v>
      </c>
      <c r="J68" s="11">
        <v>106749</v>
      </c>
      <c r="K68" s="11">
        <f t="shared" si="4"/>
        <v>83.79529109226124</v>
      </c>
      <c r="L68" s="11">
        <v>0</v>
      </c>
      <c r="M68" s="31">
        <f t="shared" si="5"/>
        <v>83.79529109226124</v>
      </c>
    </row>
    <row r="69" spans="1:13" ht="30.75" customHeight="1">
      <c r="A69" s="22" t="s">
        <v>133</v>
      </c>
      <c r="B69" s="23"/>
      <c r="C69" s="20" t="s">
        <v>134</v>
      </c>
      <c r="D69" s="5" t="s">
        <v>11</v>
      </c>
      <c r="E69" s="12">
        <f t="shared" si="22"/>
        <v>79542.7</v>
      </c>
      <c r="F69" s="12">
        <v>0</v>
      </c>
      <c r="G69" s="12">
        <v>79542.7</v>
      </c>
      <c r="H69" s="12">
        <f t="shared" si="23"/>
        <v>59656.1</v>
      </c>
      <c r="I69" s="12">
        <v>0</v>
      </c>
      <c r="J69" s="11">
        <v>59656.1</v>
      </c>
      <c r="K69" s="11">
        <f t="shared" si="4"/>
        <v>74.99883710258767</v>
      </c>
      <c r="L69" s="11">
        <v>0</v>
      </c>
      <c r="M69" s="31">
        <f t="shared" si="5"/>
        <v>74.99883710258767</v>
      </c>
    </row>
    <row r="70" spans="1:13" ht="31.5" customHeight="1">
      <c r="A70" s="22" t="s">
        <v>135</v>
      </c>
      <c r="B70" s="23"/>
      <c r="C70" s="20" t="s">
        <v>136</v>
      </c>
      <c r="D70" s="5" t="s">
        <v>11</v>
      </c>
      <c r="E70" s="12">
        <f t="shared" si="22"/>
        <v>5324.1</v>
      </c>
      <c r="F70" s="12">
        <v>0</v>
      </c>
      <c r="G70" s="12">
        <v>5324.1</v>
      </c>
      <c r="H70" s="12">
        <f t="shared" si="23"/>
        <v>4524.1</v>
      </c>
      <c r="I70" s="12">
        <v>0</v>
      </c>
      <c r="J70" s="11">
        <v>4524.1</v>
      </c>
      <c r="K70" s="11">
        <f t="shared" si="4"/>
        <v>84.97398621363234</v>
      </c>
      <c r="L70" s="11">
        <v>0</v>
      </c>
      <c r="M70" s="31">
        <f t="shared" si="5"/>
        <v>84.97398621363234</v>
      </c>
    </row>
    <row r="71" spans="1:13" ht="15" customHeight="1">
      <c r="A71" s="39" t="s">
        <v>137</v>
      </c>
      <c r="B71" s="58"/>
      <c r="C71" s="76" t="s">
        <v>138</v>
      </c>
      <c r="D71" s="4" t="s">
        <v>19</v>
      </c>
      <c r="E71" s="12">
        <f aca="true" t="shared" si="24" ref="E71:J71">SUM(E72:E73)</f>
        <v>66797.1</v>
      </c>
      <c r="F71" s="12">
        <f t="shared" si="24"/>
        <v>4500</v>
      </c>
      <c r="G71" s="12">
        <f t="shared" si="24"/>
        <v>62297.1</v>
      </c>
      <c r="H71" s="12">
        <f t="shared" si="24"/>
        <v>47676.1</v>
      </c>
      <c r="I71" s="12">
        <f t="shared" si="24"/>
        <v>0</v>
      </c>
      <c r="J71" s="12">
        <f t="shared" si="24"/>
        <v>47676.1</v>
      </c>
      <c r="K71" s="11">
        <f t="shared" si="4"/>
        <v>71.37450577944252</v>
      </c>
      <c r="L71" s="11">
        <f>I71/F71*100</f>
        <v>0</v>
      </c>
      <c r="M71" s="31">
        <f t="shared" si="5"/>
        <v>76.53020766616746</v>
      </c>
    </row>
    <row r="72" spans="1:13" ht="31.5" customHeight="1">
      <c r="A72" s="43"/>
      <c r="B72" s="55"/>
      <c r="C72" s="76"/>
      <c r="D72" s="5" t="s">
        <v>186</v>
      </c>
      <c r="E72" s="12">
        <f t="shared" si="22"/>
        <v>100</v>
      </c>
      <c r="F72" s="12">
        <v>0</v>
      </c>
      <c r="G72" s="12">
        <v>100</v>
      </c>
      <c r="H72" s="12">
        <f t="shared" si="23"/>
        <v>0</v>
      </c>
      <c r="I72" s="12">
        <v>0</v>
      </c>
      <c r="J72" s="11">
        <v>0</v>
      </c>
      <c r="K72" s="11">
        <f t="shared" si="4"/>
        <v>0</v>
      </c>
      <c r="L72" s="11">
        <v>0</v>
      </c>
      <c r="M72" s="31">
        <f t="shared" si="5"/>
        <v>0</v>
      </c>
    </row>
    <row r="73" spans="1:13" ht="31.5" customHeight="1">
      <c r="A73" s="41"/>
      <c r="B73" s="48"/>
      <c r="C73" s="76"/>
      <c r="D73" s="5" t="s">
        <v>11</v>
      </c>
      <c r="E73" s="12">
        <f t="shared" si="22"/>
        <v>66697.1</v>
      </c>
      <c r="F73" s="12">
        <v>4500</v>
      </c>
      <c r="G73" s="12">
        <v>62197.1</v>
      </c>
      <c r="H73" s="12">
        <f t="shared" si="23"/>
        <v>47676.1</v>
      </c>
      <c r="I73" s="12">
        <v>0</v>
      </c>
      <c r="J73" s="11">
        <v>47676.1</v>
      </c>
      <c r="K73" s="11">
        <f t="shared" si="4"/>
        <v>71.4815186867195</v>
      </c>
      <c r="L73" s="11">
        <f>I73/F73*100</f>
        <v>0</v>
      </c>
      <c r="M73" s="31">
        <f t="shared" si="5"/>
        <v>76.6532523220536</v>
      </c>
    </row>
    <row r="74" spans="1:13" ht="32.25" customHeight="1">
      <c r="A74" s="22" t="s">
        <v>139</v>
      </c>
      <c r="B74" s="23"/>
      <c r="C74" s="20" t="s">
        <v>140</v>
      </c>
      <c r="D74" s="5" t="s">
        <v>11</v>
      </c>
      <c r="E74" s="12">
        <f t="shared" si="22"/>
        <v>7220</v>
      </c>
      <c r="F74" s="12">
        <v>0</v>
      </c>
      <c r="G74" s="12">
        <v>7220</v>
      </c>
      <c r="H74" s="12">
        <f t="shared" si="23"/>
        <v>6539</v>
      </c>
      <c r="I74" s="12">
        <v>0</v>
      </c>
      <c r="J74" s="11">
        <v>6539</v>
      </c>
      <c r="K74" s="11">
        <f t="shared" si="4"/>
        <v>90.56786703601108</v>
      </c>
      <c r="L74" s="11">
        <v>0</v>
      </c>
      <c r="M74" s="31">
        <f t="shared" si="5"/>
        <v>90.56786703601108</v>
      </c>
    </row>
    <row r="75" spans="1:13" ht="32.25" customHeight="1">
      <c r="A75" s="22" t="s">
        <v>141</v>
      </c>
      <c r="B75" s="23"/>
      <c r="C75" s="20" t="s">
        <v>142</v>
      </c>
      <c r="D75" s="5" t="s">
        <v>11</v>
      </c>
      <c r="E75" s="12">
        <f t="shared" si="22"/>
        <v>1980</v>
      </c>
      <c r="F75" s="12">
        <v>0</v>
      </c>
      <c r="G75" s="12">
        <v>1980</v>
      </c>
      <c r="H75" s="12">
        <f t="shared" si="23"/>
        <v>1980</v>
      </c>
      <c r="I75" s="12">
        <v>0</v>
      </c>
      <c r="J75" s="11">
        <v>1980</v>
      </c>
      <c r="K75" s="11">
        <f t="shared" si="4"/>
        <v>100</v>
      </c>
      <c r="L75" s="11">
        <v>0</v>
      </c>
      <c r="M75" s="31">
        <f t="shared" si="5"/>
        <v>100</v>
      </c>
    </row>
    <row r="76" spans="1:13" ht="61.5" customHeight="1">
      <c r="A76" s="22" t="s">
        <v>143</v>
      </c>
      <c r="B76" s="23"/>
      <c r="C76" s="20" t="s">
        <v>144</v>
      </c>
      <c r="D76" s="5" t="s">
        <v>170</v>
      </c>
      <c r="E76" s="12">
        <f t="shared" si="22"/>
        <v>1211.8</v>
      </c>
      <c r="F76" s="12">
        <v>0</v>
      </c>
      <c r="G76" s="12">
        <v>1211.8</v>
      </c>
      <c r="H76" s="12">
        <f t="shared" si="23"/>
        <v>1190.6</v>
      </c>
      <c r="I76" s="12">
        <v>0</v>
      </c>
      <c r="J76" s="11">
        <v>1190.6</v>
      </c>
      <c r="K76" s="11">
        <f t="shared" si="4"/>
        <v>98.25053639214391</v>
      </c>
      <c r="L76" s="11">
        <v>0</v>
      </c>
      <c r="M76" s="31">
        <f t="shared" si="5"/>
        <v>98.25053639214391</v>
      </c>
    </row>
    <row r="77" spans="1:13" ht="31.5" customHeight="1">
      <c r="A77" s="22" t="s">
        <v>145</v>
      </c>
      <c r="B77" s="23"/>
      <c r="C77" s="20" t="s">
        <v>52</v>
      </c>
      <c r="D77" s="5" t="s">
        <v>11</v>
      </c>
      <c r="E77" s="12">
        <f t="shared" si="22"/>
        <v>60672.5</v>
      </c>
      <c r="F77" s="12">
        <v>0</v>
      </c>
      <c r="G77" s="12">
        <v>60672.5</v>
      </c>
      <c r="H77" s="12">
        <f t="shared" si="23"/>
        <v>50523.1</v>
      </c>
      <c r="I77" s="12">
        <v>0</v>
      </c>
      <c r="J77" s="11">
        <v>50523.1</v>
      </c>
      <c r="K77" s="11">
        <f t="shared" si="4"/>
        <v>83.27182825827187</v>
      </c>
      <c r="L77" s="11">
        <v>0</v>
      </c>
      <c r="M77" s="31">
        <f t="shared" si="5"/>
        <v>83.27182825827187</v>
      </c>
    </row>
    <row r="78" spans="1:13" ht="47.25" customHeight="1">
      <c r="A78" s="9">
        <v>10</v>
      </c>
      <c r="B78" s="8" t="s">
        <v>26</v>
      </c>
      <c r="C78" s="77" t="s">
        <v>165</v>
      </c>
      <c r="D78" s="77"/>
      <c r="E78" s="12">
        <f aca="true" t="shared" si="25" ref="E78:J78">E79+E80+E81+E82+E83+E85+E84</f>
        <v>193609.4</v>
      </c>
      <c r="F78" s="12">
        <f t="shared" si="25"/>
        <v>72025.5</v>
      </c>
      <c r="G78" s="12">
        <f t="shared" si="25"/>
        <v>121583.9</v>
      </c>
      <c r="H78" s="12">
        <f t="shared" si="25"/>
        <v>76425.00000000001</v>
      </c>
      <c r="I78" s="12">
        <f t="shared" si="25"/>
        <v>544.3</v>
      </c>
      <c r="J78" s="12">
        <f t="shared" si="25"/>
        <v>75880.7</v>
      </c>
      <c r="K78" s="11">
        <f t="shared" si="4"/>
        <v>39.47380654038493</v>
      </c>
      <c r="L78" s="11">
        <f>I78/F78*100</f>
        <v>0.755704576851254</v>
      </c>
      <c r="M78" s="31">
        <f t="shared" si="5"/>
        <v>62.41015463396058</v>
      </c>
    </row>
    <row r="79" spans="1:13" ht="30" customHeight="1">
      <c r="A79" s="24" t="s">
        <v>118</v>
      </c>
      <c r="B79" s="23"/>
      <c r="C79" s="20" t="s">
        <v>119</v>
      </c>
      <c r="D79" s="5" t="s">
        <v>9</v>
      </c>
      <c r="E79" s="12">
        <f t="shared" si="7"/>
        <v>103285</v>
      </c>
      <c r="F79" s="12">
        <v>66135.6</v>
      </c>
      <c r="G79" s="12">
        <v>37149.4</v>
      </c>
      <c r="H79" s="12">
        <f aca="true" t="shared" si="26" ref="H79:H88">I79+J79</f>
        <v>20730.3</v>
      </c>
      <c r="I79" s="12">
        <v>0</v>
      </c>
      <c r="J79" s="11">
        <v>20730.3</v>
      </c>
      <c r="K79" s="11">
        <f t="shared" si="4"/>
        <v>20.070968678898193</v>
      </c>
      <c r="L79" s="11">
        <f>I79/F79*100</f>
        <v>0</v>
      </c>
      <c r="M79" s="31">
        <f t="shared" si="5"/>
        <v>55.80251632597027</v>
      </c>
    </row>
    <row r="80" spans="1:13" ht="63" customHeight="1">
      <c r="A80" s="24" t="s">
        <v>120</v>
      </c>
      <c r="B80" s="23"/>
      <c r="C80" s="20" t="s">
        <v>121</v>
      </c>
      <c r="D80" s="5" t="s">
        <v>44</v>
      </c>
      <c r="E80" s="12">
        <f t="shared" si="7"/>
        <v>10610</v>
      </c>
      <c r="F80" s="12">
        <v>0</v>
      </c>
      <c r="G80" s="12">
        <v>10610</v>
      </c>
      <c r="H80" s="12">
        <f t="shared" si="26"/>
        <v>2610</v>
      </c>
      <c r="I80" s="12">
        <v>0</v>
      </c>
      <c r="J80" s="11">
        <v>2610</v>
      </c>
      <c r="K80" s="11">
        <f aca="true" t="shared" si="27" ref="K80:K142">H80/E80*100</f>
        <v>24.599434495758718</v>
      </c>
      <c r="L80" s="11">
        <v>0</v>
      </c>
      <c r="M80" s="31">
        <f aca="true" t="shared" si="28" ref="M80:M142">J80/G80*100</f>
        <v>24.599434495758718</v>
      </c>
    </row>
    <row r="81" spans="1:13" ht="30" customHeight="1">
      <c r="A81" s="24" t="s">
        <v>122</v>
      </c>
      <c r="B81" s="23"/>
      <c r="C81" s="20" t="s">
        <v>123</v>
      </c>
      <c r="D81" s="5" t="s">
        <v>170</v>
      </c>
      <c r="E81" s="12">
        <f t="shared" si="7"/>
        <v>1357.3</v>
      </c>
      <c r="F81" s="12">
        <v>861.9</v>
      </c>
      <c r="G81" s="12">
        <v>495.4</v>
      </c>
      <c r="H81" s="12">
        <f t="shared" si="26"/>
        <v>857.1999999999999</v>
      </c>
      <c r="I81" s="12">
        <v>544.3</v>
      </c>
      <c r="J81" s="11">
        <v>312.9</v>
      </c>
      <c r="K81" s="11">
        <f t="shared" si="27"/>
        <v>63.15479260296176</v>
      </c>
      <c r="L81" s="11">
        <v>0</v>
      </c>
      <c r="M81" s="31">
        <f t="shared" si="28"/>
        <v>63.161081953976584</v>
      </c>
    </row>
    <row r="82" spans="1:13" ht="126.75" customHeight="1">
      <c r="A82" s="24" t="s">
        <v>124</v>
      </c>
      <c r="B82" s="23"/>
      <c r="C82" s="20" t="s">
        <v>125</v>
      </c>
      <c r="D82" s="5" t="s">
        <v>12</v>
      </c>
      <c r="E82" s="12">
        <f t="shared" si="7"/>
        <v>6046.4</v>
      </c>
      <c r="F82" s="12">
        <v>0</v>
      </c>
      <c r="G82" s="12">
        <v>6046.4</v>
      </c>
      <c r="H82" s="12">
        <f t="shared" si="26"/>
        <v>683.4</v>
      </c>
      <c r="I82" s="12">
        <v>0</v>
      </c>
      <c r="J82" s="11">
        <v>683.4</v>
      </c>
      <c r="K82" s="11">
        <f t="shared" si="27"/>
        <v>11.302593278645144</v>
      </c>
      <c r="L82" s="11">
        <v>0</v>
      </c>
      <c r="M82" s="31">
        <f t="shared" si="28"/>
        <v>11.302593278645144</v>
      </c>
    </row>
    <row r="83" spans="1:13" ht="47.25" customHeight="1">
      <c r="A83" s="24" t="s">
        <v>126</v>
      </c>
      <c r="B83" s="23"/>
      <c r="C83" s="20" t="s">
        <v>127</v>
      </c>
      <c r="D83" s="5" t="s">
        <v>12</v>
      </c>
      <c r="E83" s="12">
        <f t="shared" si="7"/>
        <v>20575.8</v>
      </c>
      <c r="F83" s="12">
        <v>0</v>
      </c>
      <c r="G83" s="12">
        <v>20575.8</v>
      </c>
      <c r="H83" s="12">
        <f t="shared" si="26"/>
        <v>11795.4</v>
      </c>
      <c r="I83" s="12">
        <v>0</v>
      </c>
      <c r="J83" s="11">
        <v>11795.4</v>
      </c>
      <c r="K83" s="11">
        <f t="shared" si="27"/>
        <v>57.32656810427784</v>
      </c>
      <c r="L83" s="11">
        <v>0</v>
      </c>
      <c r="M83" s="31">
        <f t="shared" si="28"/>
        <v>57.32656810427784</v>
      </c>
    </row>
    <row r="84" spans="1:13" ht="64.5" customHeight="1">
      <c r="A84" s="24" t="s">
        <v>128</v>
      </c>
      <c r="B84" s="23"/>
      <c r="C84" s="20" t="s">
        <v>154</v>
      </c>
      <c r="D84" s="5" t="s">
        <v>44</v>
      </c>
      <c r="E84" s="12">
        <f t="shared" si="7"/>
        <v>5587</v>
      </c>
      <c r="F84" s="12">
        <v>5028</v>
      </c>
      <c r="G84" s="12">
        <v>559</v>
      </c>
      <c r="H84" s="12">
        <f t="shared" si="26"/>
        <v>558.3</v>
      </c>
      <c r="I84" s="12">
        <v>0</v>
      </c>
      <c r="J84" s="11">
        <v>558.3</v>
      </c>
      <c r="K84" s="11">
        <f t="shared" si="27"/>
        <v>9.992840522641847</v>
      </c>
      <c r="L84" s="11">
        <f>I84/F84*100</f>
        <v>0</v>
      </c>
      <c r="M84" s="31">
        <f t="shared" si="28"/>
        <v>99.87477638640428</v>
      </c>
    </row>
    <row r="85" spans="1:13" ht="18" customHeight="1">
      <c r="A85" s="59" t="s">
        <v>155</v>
      </c>
      <c r="B85" s="58"/>
      <c r="C85" s="76" t="s">
        <v>52</v>
      </c>
      <c r="D85" s="4" t="s">
        <v>19</v>
      </c>
      <c r="E85" s="12">
        <f t="shared" si="7"/>
        <v>46147.9</v>
      </c>
      <c r="F85" s="12">
        <f>SUM(F86:F88)</f>
        <v>0</v>
      </c>
      <c r="G85" s="12">
        <f>SUM(G86:G88)</f>
        <v>46147.9</v>
      </c>
      <c r="H85" s="12">
        <f t="shared" si="26"/>
        <v>39190.4</v>
      </c>
      <c r="I85" s="12">
        <f>SUM(I86:I88)</f>
        <v>0</v>
      </c>
      <c r="J85" s="12">
        <f>SUM(J86:J88)</f>
        <v>39190.4</v>
      </c>
      <c r="K85" s="11">
        <f t="shared" si="27"/>
        <v>84.92347430760663</v>
      </c>
      <c r="L85" s="11">
        <v>0</v>
      </c>
      <c r="M85" s="31">
        <f t="shared" si="28"/>
        <v>84.92347430760663</v>
      </c>
    </row>
    <row r="86" spans="1:13" ht="31.5" customHeight="1">
      <c r="A86" s="54"/>
      <c r="B86" s="55"/>
      <c r="C86" s="76"/>
      <c r="D86" s="5" t="s">
        <v>44</v>
      </c>
      <c r="E86" s="12">
        <f t="shared" si="7"/>
        <v>13219</v>
      </c>
      <c r="F86" s="12">
        <v>0</v>
      </c>
      <c r="G86" s="12">
        <v>13219</v>
      </c>
      <c r="H86" s="12">
        <f t="shared" si="26"/>
        <v>10604.6</v>
      </c>
      <c r="I86" s="12">
        <v>0</v>
      </c>
      <c r="J86" s="11">
        <v>10604.6</v>
      </c>
      <c r="K86" s="11">
        <f t="shared" si="27"/>
        <v>80.2224071412361</v>
      </c>
      <c r="L86" s="11">
        <v>0</v>
      </c>
      <c r="M86" s="31">
        <f t="shared" si="28"/>
        <v>80.2224071412361</v>
      </c>
    </row>
    <row r="87" spans="1:13" ht="30" customHeight="1">
      <c r="A87" s="54"/>
      <c r="B87" s="55"/>
      <c r="C87" s="76"/>
      <c r="D87" s="5" t="s">
        <v>9</v>
      </c>
      <c r="E87" s="12">
        <f t="shared" si="7"/>
        <v>4165.2</v>
      </c>
      <c r="F87" s="12">
        <v>0</v>
      </c>
      <c r="G87" s="12">
        <v>4165.2</v>
      </c>
      <c r="H87" s="12">
        <f t="shared" si="26"/>
        <v>3959.1</v>
      </c>
      <c r="I87" s="12">
        <v>0</v>
      </c>
      <c r="J87" s="11">
        <v>3959.1</v>
      </c>
      <c r="K87" s="11">
        <f t="shared" si="27"/>
        <v>95.05185825410545</v>
      </c>
      <c r="L87" s="11">
        <v>0</v>
      </c>
      <c r="M87" s="31">
        <f t="shared" si="28"/>
        <v>95.05185825410545</v>
      </c>
    </row>
    <row r="88" spans="1:13" ht="45.75" customHeight="1">
      <c r="A88" s="47"/>
      <c r="B88" s="48"/>
      <c r="C88" s="76"/>
      <c r="D88" s="5" t="s">
        <v>12</v>
      </c>
      <c r="E88" s="12">
        <f t="shared" si="7"/>
        <v>28763.7</v>
      </c>
      <c r="F88" s="12">
        <v>0</v>
      </c>
      <c r="G88" s="12">
        <v>28763.7</v>
      </c>
      <c r="H88" s="12">
        <f t="shared" si="26"/>
        <v>24626.7</v>
      </c>
      <c r="I88" s="12">
        <v>0</v>
      </c>
      <c r="J88" s="11">
        <v>24626.7</v>
      </c>
      <c r="K88" s="11">
        <f t="shared" si="27"/>
        <v>85.61728845732642</v>
      </c>
      <c r="L88" s="11">
        <v>0</v>
      </c>
      <c r="M88" s="31">
        <f t="shared" si="28"/>
        <v>85.61728845732642</v>
      </c>
    </row>
    <row r="89" spans="1:13" ht="32.25" customHeight="1">
      <c r="A89" s="9">
        <v>11</v>
      </c>
      <c r="B89" s="8" t="s">
        <v>40</v>
      </c>
      <c r="C89" s="77" t="s">
        <v>178</v>
      </c>
      <c r="D89" s="77"/>
      <c r="E89" s="12">
        <f aca="true" t="shared" si="29" ref="E89:J89">SUM(E90:E90)</f>
        <v>9000</v>
      </c>
      <c r="F89" s="12">
        <f t="shared" si="29"/>
        <v>6950</v>
      </c>
      <c r="G89" s="12">
        <f t="shared" si="29"/>
        <v>2050</v>
      </c>
      <c r="H89" s="12">
        <f t="shared" si="29"/>
        <v>0</v>
      </c>
      <c r="I89" s="12">
        <f t="shared" si="29"/>
        <v>0</v>
      </c>
      <c r="J89" s="12">
        <f t="shared" si="29"/>
        <v>0</v>
      </c>
      <c r="K89" s="11">
        <f>H89/E89*100</f>
        <v>0</v>
      </c>
      <c r="L89" s="11">
        <v>0</v>
      </c>
      <c r="M89" s="31">
        <f>J89/G89*100</f>
        <v>0</v>
      </c>
    </row>
    <row r="90" spans="1:13" ht="32.25" customHeight="1">
      <c r="A90" s="60"/>
      <c r="B90" s="58"/>
      <c r="C90" s="38" t="s">
        <v>52</v>
      </c>
      <c r="D90" s="5" t="s">
        <v>170</v>
      </c>
      <c r="E90" s="12">
        <f>SUM(F90:G90)</f>
        <v>9000</v>
      </c>
      <c r="F90" s="12">
        <v>6950</v>
      </c>
      <c r="G90" s="12">
        <v>2050</v>
      </c>
      <c r="H90" s="12">
        <f>SUM(I90:J90)</f>
        <v>0</v>
      </c>
      <c r="I90" s="12">
        <v>0</v>
      </c>
      <c r="J90" s="11">
        <v>0</v>
      </c>
      <c r="K90" s="11">
        <f>H90/E90*100</f>
        <v>0</v>
      </c>
      <c r="L90" s="11">
        <v>0</v>
      </c>
      <c r="M90" s="31">
        <f>J90/G90*100</f>
        <v>0</v>
      </c>
    </row>
    <row r="91" spans="1:13" ht="48" customHeight="1">
      <c r="A91" s="46">
        <v>12</v>
      </c>
      <c r="B91" s="40" t="s">
        <v>27</v>
      </c>
      <c r="C91" s="76" t="s">
        <v>179</v>
      </c>
      <c r="D91" s="77"/>
      <c r="E91" s="12">
        <f aca="true" t="shared" si="30" ref="E91:J91">E92</f>
        <v>3600</v>
      </c>
      <c r="F91" s="12">
        <f t="shared" si="30"/>
        <v>0</v>
      </c>
      <c r="G91" s="12">
        <f t="shared" si="30"/>
        <v>3600</v>
      </c>
      <c r="H91" s="12">
        <f t="shared" si="30"/>
        <v>1758.5</v>
      </c>
      <c r="I91" s="12">
        <f t="shared" si="30"/>
        <v>0</v>
      </c>
      <c r="J91" s="12">
        <f t="shared" si="30"/>
        <v>1758.5</v>
      </c>
      <c r="K91" s="11">
        <f t="shared" si="27"/>
        <v>48.84722222222222</v>
      </c>
      <c r="L91" s="11">
        <v>0</v>
      </c>
      <c r="M91" s="31">
        <f t="shared" si="28"/>
        <v>48.84722222222222</v>
      </c>
    </row>
    <row r="92" spans="1:13" ht="33.75" customHeight="1">
      <c r="A92" s="57"/>
      <c r="B92" s="42"/>
      <c r="C92" s="45" t="s">
        <v>52</v>
      </c>
      <c r="D92" s="5" t="s">
        <v>170</v>
      </c>
      <c r="E92" s="12">
        <f t="shared" si="7"/>
        <v>3600</v>
      </c>
      <c r="F92" s="12">
        <v>0</v>
      </c>
      <c r="G92" s="12">
        <v>3600</v>
      </c>
      <c r="H92" s="12">
        <f>I92+J92</f>
        <v>1758.5</v>
      </c>
      <c r="I92" s="12">
        <v>0</v>
      </c>
      <c r="J92" s="11">
        <v>1758.5</v>
      </c>
      <c r="K92" s="11">
        <f t="shared" si="27"/>
        <v>48.84722222222222</v>
      </c>
      <c r="L92" s="11">
        <v>0</v>
      </c>
      <c r="M92" s="31">
        <f t="shared" si="28"/>
        <v>48.84722222222222</v>
      </c>
    </row>
    <row r="93" spans="1:13" ht="47.25" customHeight="1">
      <c r="A93" s="9">
        <v>13</v>
      </c>
      <c r="B93" s="8" t="s">
        <v>28</v>
      </c>
      <c r="C93" s="77" t="s">
        <v>166</v>
      </c>
      <c r="D93" s="77"/>
      <c r="E93" s="12">
        <f aca="true" t="shared" si="31" ref="E93:J93">E94+E97+E98+E99+E100</f>
        <v>22156</v>
      </c>
      <c r="F93" s="12">
        <f t="shared" si="31"/>
        <v>8767</v>
      </c>
      <c r="G93" s="12">
        <f t="shared" si="31"/>
        <v>13389</v>
      </c>
      <c r="H93" s="12">
        <f t="shared" si="31"/>
        <v>14207</v>
      </c>
      <c r="I93" s="12">
        <f t="shared" si="31"/>
        <v>6294.1</v>
      </c>
      <c r="J93" s="12">
        <f t="shared" si="31"/>
        <v>7912.9</v>
      </c>
      <c r="K93" s="11">
        <f t="shared" si="27"/>
        <v>64.12258530420654</v>
      </c>
      <c r="L93" s="11">
        <f>I93/F93*100</f>
        <v>71.793087715296</v>
      </c>
      <c r="M93" s="31">
        <f t="shared" si="28"/>
        <v>59.10000746881769</v>
      </c>
    </row>
    <row r="94" spans="1:13" ht="15" customHeight="1">
      <c r="A94" s="59" t="s">
        <v>111</v>
      </c>
      <c r="B94" s="58"/>
      <c r="C94" s="76" t="s">
        <v>110</v>
      </c>
      <c r="D94" s="4" t="s">
        <v>19</v>
      </c>
      <c r="E94" s="12">
        <f aca="true" t="shared" si="32" ref="E94:E100">SUM(F94:G94)</f>
        <v>2191.9</v>
      </c>
      <c r="F94" s="12">
        <f>SUM(F95:F96)</f>
        <v>2191.9</v>
      </c>
      <c r="G94" s="12">
        <f>SUM(G95:G96)</f>
        <v>0</v>
      </c>
      <c r="H94" s="12">
        <f aca="true" t="shared" si="33" ref="H94:H100">I94+J94</f>
        <v>232.7</v>
      </c>
      <c r="I94" s="12">
        <f>SUM(I95:I96)</f>
        <v>232.7</v>
      </c>
      <c r="J94" s="12">
        <f>SUM(J95:J96)</f>
        <v>0</v>
      </c>
      <c r="K94" s="11">
        <f t="shared" si="27"/>
        <v>10.616360235412198</v>
      </c>
      <c r="L94" s="11">
        <f>I94/F94*100</f>
        <v>10.616360235412198</v>
      </c>
      <c r="M94" s="31">
        <v>0</v>
      </c>
    </row>
    <row r="95" spans="1:13" ht="30" customHeight="1">
      <c r="A95" s="54"/>
      <c r="B95" s="55"/>
      <c r="C95" s="76"/>
      <c r="D95" s="5" t="s">
        <v>170</v>
      </c>
      <c r="E95" s="12">
        <f t="shared" si="32"/>
        <v>1440</v>
      </c>
      <c r="F95" s="12">
        <v>1440</v>
      </c>
      <c r="G95" s="12">
        <v>0</v>
      </c>
      <c r="H95" s="12">
        <f t="shared" si="33"/>
        <v>0</v>
      </c>
      <c r="I95" s="12">
        <v>0</v>
      </c>
      <c r="J95" s="11">
        <v>0</v>
      </c>
      <c r="K95" s="11">
        <f t="shared" si="27"/>
        <v>0</v>
      </c>
      <c r="L95" s="11">
        <f>I95/F95*100</f>
        <v>0</v>
      </c>
      <c r="M95" s="31">
        <v>0</v>
      </c>
    </row>
    <row r="96" spans="1:13" ht="31.5" customHeight="1">
      <c r="A96" s="47"/>
      <c r="B96" s="48"/>
      <c r="C96" s="76"/>
      <c r="D96" s="5" t="s">
        <v>10</v>
      </c>
      <c r="E96" s="12">
        <f t="shared" si="32"/>
        <v>751.9</v>
      </c>
      <c r="F96" s="12">
        <v>751.9</v>
      </c>
      <c r="G96" s="12">
        <v>0</v>
      </c>
      <c r="H96" s="12">
        <f t="shared" si="33"/>
        <v>232.7</v>
      </c>
      <c r="I96" s="12">
        <v>232.7</v>
      </c>
      <c r="J96" s="11">
        <v>0</v>
      </c>
      <c r="K96" s="11">
        <f t="shared" si="27"/>
        <v>30.948264396861287</v>
      </c>
      <c r="L96" s="11">
        <f>I96/F96*100</f>
        <v>30.948264396861287</v>
      </c>
      <c r="M96" s="31">
        <v>0</v>
      </c>
    </row>
    <row r="97" spans="1:13" ht="30" customHeight="1">
      <c r="A97" s="24" t="s">
        <v>112</v>
      </c>
      <c r="B97" s="23"/>
      <c r="C97" s="20" t="s">
        <v>113</v>
      </c>
      <c r="D97" s="5" t="s">
        <v>170</v>
      </c>
      <c r="E97" s="12">
        <f t="shared" si="32"/>
        <v>6069.8</v>
      </c>
      <c r="F97" s="12">
        <v>6069.8</v>
      </c>
      <c r="G97" s="12">
        <v>0</v>
      </c>
      <c r="H97" s="12">
        <f t="shared" si="33"/>
        <v>5571.6</v>
      </c>
      <c r="I97" s="12">
        <v>5571.6</v>
      </c>
      <c r="J97" s="11">
        <v>0</v>
      </c>
      <c r="K97" s="11">
        <f t="shared" si="27"/>
        <v>91.7921513064681</v>
      </c>
      <c r="L97" s="11">
        <f>I97/F97*100</f>
        <v>91.7921513064681</v>
      </c>
      <c r="M97" s="31">
        <v>0</v>
      </c>
    </row>
    <row r="98" spans="1:13" ht="63.75" customHeight="1">
      <c r="A98" s="24" t="s">
        <v>114</v>
      </c>
      <c r="B98" s="23"/>
      <c r="C98" s="20" t="s">
        <v>115</v>
      </c>
      <c r="D98" s="5" t="s">
        <v>170</v>
      </c>
      <c r="E98" s="12">
        <f t="shared" si="32"/>
        <v>1048</v>
      </c>
      <c r="F98" s="12">
        <v>0</v>
      </c>
      <c r="G98" s="12">
        <v>1048</v>
      </c>
      <c r="H98" s="12">
        <f t="shared" si="33"/>
        <v>1048</v>
      </c>
      <c r="I98" s="12">
        <v>0</v>
      </c>
      <c r="J98" s="11">
        <v>1048</v>
      </c>
      <c r="K98" s="11">
        <f t="shared" si="27"/>
        <v>100</v>
      </c>
      <c r="L98" s="11">
        <v>0</v>
      </c>
      <c r="M98" s="31">
        <f t="shared" si="28"/>
        <v>100</v>
      </c>
    </row>
    <row r="99" spans="1:13" ht="32.25" customHeight="1">
      <c r="A99" s="24" t="s">
        <v>116</v>
      </c>
      <c r="B99" s="23"/>
      <c r="C99" s="20" t="s">
        <v>117</v>
      </c>
      <c r="D99" s="5" t="s">
        <v>9</v>
      </c>
      <c r="E99" s="12">
        <f t="shared" si="32"/>
        <v>12341</v>
      </c>
      <c r="F99" s="12">
        <v>0</v>
      </c>
      <c r="G99" s="12">
        <v>12341</v>
      </c>
      <c r="H99" s="12">
        <f t="shared" si="33"/>
        <v>6864.9</v>
      </c>
      <c r="I99" s="12">
        <v>0</v>
      </c>
      <c r="J99" s="11">
        <v>6864.9</v>
      </c>
      <c r="K99" s="11">
        <f t="shared" si="27"/>
        <v>55.62677254679523</v>
      </c>
      <c r="L99" s="11">
        <v>0</v>
      </c>
      <c r="M99" s="31">
        <f t="shared" si="28"/>
        <v>55.62677254679523</v>
      </c>
    </row>
    <row r="100" spans="1:13" ht="30.75" customHeight="1">
      <c r="A100" s="24" t="s">
        <v>156</v>
      </c>
      <c r="B100" s="23"/>
      <c r="C100" s="20" t="s">
        <v>52</v>
      </c>
      <c r="D100" s="5" t="s">
        <v>170</v>
      </c>
      <c r="E100" s="12">
        <f t="shared" si="32"/>
        <v>505.3</v>
      </c>
      <c r="F100" s="12">
        <v>505.3</v>
      </c>
      <c r="G100" s="12">
        <v>0</v>
      </c>
      <c r="H100" s="12">
        <f t="shared" si="33"/>
        <v>489.8</v>
      </c>
      <c r="I100" s="12">
        <v>489.8</v>
      </c>
      <c r="J100" s="11">
        <v>0</v>
      </c>
      <c r="K100" s="11">
        <f t="shared" si="27"/>
        <v>96.93251533742331</v>
      </c>
      <c r="L100" s="11">
        <f>I100/F100*100</f>
        <v>96.93251533742331</v>
      </c>
      <c r="M100" s="31">
        <v>0</v>
      </c>
    </row>
    <row r="101" spans="1:13" ht="47.25" customHeight="1">
      <c r="A101" s="9">
        <v>14</v>
      </c>
      <c r="B101" s="8" t="s">
        <v>29</v>
      </c>
      <c r="C101" s="76" t="s">
        <v>167</v>
      </c>
      <c r="D101" s="77"/>
      <c r="E101" s="12">
        <f aca="true" t="shared" si="34" ref="E101:J101">E102+E103+E104+E107+E110+E113+E114</f>
        <v>59877.6</v>
      </c>
      <c r="F101" s="12">
        <f t="shared" si="34"/>
        <v>2850</v>
      </c>
      <c r="G101" s="12">
        <f t="shared" si="34"/>
        <v>57027.6</v>
      </c>
      <c r="H101" s="12">
        <f t="shared" si="34"/>
        <v>41443</v>
      </c>
      <c r="I101" s="12">
        <f t="shared" si="34"/>
        <v>0</v>
      </c>
      <c r="J101" s="12">
        <f t="shared" si="34"/>
        <v>41443</v>
      </c>
      <c r="K101" s="11">
        <f t="shared" si="27"/>
        <v>69.2128609029086</v>
      </c>
      <c r="L101" s="11">
        <f>I101/F101*100</f>
        <v>0</v>
      </c>
      <c r="M101" s="31">
        <f t="shared" si="28"/>
        <v>72.67182907925286</v>
      </c>
    </row>
    <row r="102" spans="1:13" ht="126" customHeight="1">
      <c r="A102" s="22" t="s">
        <v>106</v>
      </c>
      <c r="B102" s="23"/>
      <c r="C102" s="49" t="s">
        <v>105</v>
      </c>
      <c r="D102" s="5" t="s">
        <v>170</v>
      </c>
      <c r="E102" s="12">
        <f t="shared" si="7"/>
        <v>1050</v>
      </c>
      <c r="F102" s="12">
        <v>0</v>
      </c>
      <c r="G102" s="12">
        <v>1050</v>
      </c>
      <c r="H102" s="12">
        <f aca="true" t="shared" si="35" ref="H102:H109">I102+J102</f>
        <v>467.5</v>
      </c>
      <c r="I102" s="12">
        <v>0</v>
      </c>
      <c r="J102" s="11">
        <v>467.5</v>
      </c>
      <c r="K102" s="11">
        <f t="shared" si="27"/>
        <v>44.52380952380952</v>
      </c>
      <c r="L102" s="11">
        <v>0</v>
      </c>
      <c r="M102" s="31">
        <f t="shared" si="28"/>
        <v>44.52380952380952</v>
      </c>
    </row>
    <row r="103" spans="1:13" ht="63" customHeight="1">
      <c r="A103" s="22" t="s">
        <v>107</v>
      </c>
      <c r="B103" s="23"/>
      <c r="C103" s="49" t="s">
        <v>104</v>
      </c>
      <c r="D103" s="5" t="s">
        <v>170</v>
      </c>
      <c r="E103" s="12">
        <f t="shared" si="7"/>
        <v>546.6</v>
      </c>
      <c r="F103" s="12">
        <v>0</v>
      </c>
      <c r="G103" s="12">
        <v>546.6</v>
      </c>
      <c r="H103" s="12">
        <f t="shared" si="35"/>
        <v>401.2</v>
      </c>
      <c r="I103" s="12">
        <v>0</v>
      </c>
      <c r="J103" s="11">
        <v>401.2</v>
      </c>
      <c r="K103" s="11">
        <f t="shared" si="27"/>
        <v>73.39919502378338</v>
      </c>
      <c r="L103" s="11">
        <v>0</v>
      </c>
      <c r="M103" s="31">
        <f t="shared" si="28"/>
        <v>73.39919502378338</v>
      </c>
    </row>
    <row r="104" spans="1:13" ht="15.75" customHeight="1">
      <c r="A104" s="39" t="s">
        <v>108</v>
      </c>
      <c r="B104" s="58"/>
      <c r="C104" s="76" t="s">
        <v>103</v>
      </c>
      <c r="D104" s="4" t="s">
        <v>19</v>
      </c>
      <c r="E104" s="12">
        <f t="shared" si="7"/>
        <v>4950</v>
      </c>
      <c r="F104" s="12">
        <f>SUM(F105:F106)</f>
        <v>0</v>
      </c>
      <c r="G104" s="12">
        <f>SUM(G105:G106)</f>
        <v>4950</v>
      </c>
      <c r="H104" s="12">
        <f t="shared" si="35"/>
        <v>2179.3</v>
      </c>
      <c r="I104" s="12">
        <f>SUM(I105:I106)</f>
        <v>0</v>
      </c>
      <c r="J104" s="12">
        <f>SUM(J105:J106)</f>
        <v>2179.3</v>
      </c>
      <c r="K104" s="11">
        <f t="shared" si="27"/>
        <v>44.02626262626263</v>
      </c>
      <c r="L104" s="11">
        <v>0</v>
      </c>
      <c r="M104" s="31">
        <f t="shared" si="28"/>
        <v>44.02626262626263</v>
      </c>
    </row>
    <row r="105" spans="1:13" ht="31.5">
      <c r="A105" s="54"/>
      <c r="B105" s="55"/>
      <c r="C105" s="76"/>
      <c r="D105" s="5" t="s">
        <v>170</v>
      </c>
      <c r="E105" s="12">
        <f t="shared" si="7"/>
        <v>3450</v>
      </c>
      <c r="F105" s="12">
        <v>0</v>
      </c>
      <c r="G105" s="12">
        <v>3450</v>
      </c>
      <c r="H105" s="12">
        <f t="shared" si="35"/>
        <v>2179.3</v>
      </c>
      <c r="I105" s="12">
        <v>0</v>
      </c>
      <c r="J105" s="11">
        <v>2179.3</v>
      </c>
      <c r="K105" s="11">
        <f t="shared" si="27"/>
        <v>63.16811594202899</v>
      </c>
      <c r="L105" s="11">
        <v>0</v>
      </c>
      <c r="M105" s="31">
        <f t="shared" si="28"/>
        <v>63.16811594202899</v>
      </c>
    </row>
    <row r="106" spans="1:13" ht="16.5" customHeight="1">
      <c r="A106" s="47"/>
      <c r="B106" s="48"/>
      <c r="C106" s="76"/>
      <c r="D106" s="5" t="s">
        <v>14</v>
      </c>
      <c r="E106" s="12">
        <f t="shared" si="7"/>
        <v>1500</v>
      </c>
      <c r="F106" s="12">
        <v>0</v>
      </c>
      <c r="G106" s="12">
        <v>1500</v>
      </c>
      <c r="H106" s="12">
        <f t="shared" si="35"/>
        <v>0</v>
      </c>
      <c r="I106" s="12">
        <v>0</v>
      </c>
      <c r="J106" s="11">
        <v>0</v>
      </c>
      <c r="K106" s="11">
        <f t="shared" si="27"/>
        <v>0</v>
      </c>
      <c r="L106" s="11">
        <v>0</v>
      </c>
      <c r="M106" s="31">
        <f t="shared" si="28"/>
        <v>0</v>
      </c>
    </row>
    <row r="107" spans="1:13" ht="15.75" customHeight="1">
      <c r="A107" s="39" t="s">
        <v>109</v>
      </c>
      <c r="B107" s="58"/>
      <c r="C107" s="76" t="s">
        <v>102</v>
      </c>
      <c r="D107" s="4" t="s">
        <v>19</v>
      </c>
      <c r="E107" s="12">
        <f t="shared" si="7"/>
        <v>6864</v>
      </c>
      <c r="F107" s="12">
        <f>SUM(F108:F109)</f>
        <v>0</v>
      </c>
      <c r="G107" s="12">
        <f>SUM(G108:G109)</f>
        <v>6864</v>
      </c>
      <c r="H107" s="12">
        <f t="shared" si="35"/>
        <v>3358.3</v>
      </c>
      <c r="I107" s="12">
        <f>SUM(I108:I109)</f>
        <v>0</v>
      </c>
      <c r="J107" s="12">
        <f>SUM(J108:J109)</f>
        <v>3358.3</v>
      </c>
      <c r="K107" s="11">
        <f t="shared" si="27"/>
        <v>48.92628205128206</v>
      </c>
      <c r="L107" s="11">
        <v>0</v>
      </c>
      <c r="M107" s="31">
        <f t="shared" si="28"/>
        <v>48.92628205128206</v>
      </c>
    </row>
    <row r="108" spans="1:13" ht="31.5">
      <c r="A108" s="54"/>
      <c r="B108" s="55"/>
      <c r="C108" s="76"/>
      <c r="D108" s="5" t="s">
        <v>170</v>
      </c>
      <c r="E108" s="12">
        <f t="shared" si="7"/>
        <v>2168.5</v>
      </c>
      <c r="F108" s="12">
        <v>0</v>
      </c>
      <c r="G108" s="12">
        <v>2168.5</v>
      </c>
      <c r="H108" s="12">
        <f t="shared" si="35"/>
        <v>1741.5</v>
      </c>
      <c r="I108" s="12">
        <v>0</v>
      </c>
      <c r="J108" s="11">
        <v>1741.5</v>
      </c>
      <c r="K108" s="11">
        <f t="shared" si="27"/>
        <v>80.30896933364076</v>
      </c>
      <c r="L108" s="11">
        <v>0</v>
      </c>
      <c r="M108" s="31">
        <f t="shared" si="28"/>
        <v>80.30896933364076</v>
      </c>
    </row>
    <row r="109" spans="1:13" ht="31.5" customHeight="1">
      <c r="A109" s="47"/>
      <c r="B109" s="48"/>
      <c r="C109" s="76"/>
      <c r="D109" s="5" t="s">
        <v>10</v>
      </c>
      <c r="E109" s="12">
        <f t="shared" si="7"/>
        <v>4695.5</v>
      </c>
      <c r="F109" s="12">
        <v>0</v>
      </c>
      <c r="G109" s="12">
        <v>4695.5</v>
      </c>
      <c r="H109" s="12">
        <f t="shared" si="35"/>
        <v>1616.8</v>
      </c>
      <c r="I109" s="12">
        <v>0</v>
      </c>
      <c r="J109" s="11">
        <v>1616.8</v>
      </c>
      <c r="K109" s="11">
        <f t="shared" si="27"/>
        <v>34.43296773506549</v>
      </c>
      <c r="L109" s="11">
        <v>0</v>
      </c>
      <c r="M109" s="31">
        <f t="shared" si="28"/>
        <v>34.43296773506549</v>
      </c>
    </row>
    <row r="110" spans="1:13" ht="15.75" customHeight="1">
      <c r="A110" s="39" t="s">
        <v>152</v>
      </c>
      <c r="B110" s="58"/>
      <c r="C110" s="76" t="s">
        <v>101</v>
      </c>
      <c r="D110" s="4" t="s">
        <v>19</v>
      </c>
      <c r="E110" s="12">
        <f aca="true" t="shared" si="36" ref="E110:J110">SUM(E111:E112)</f>
        <v>3220</v>
      </c>
      <c r="F110" s="12">
        <f t="shared" si="36"/>
        <v>2850</v>
      </c>
      <c r="G110" s="12">
        <f t="shared" si="36"/>
        <v>370</v>
      </c>
      <c r="H110" s="12">
        <f t="shared" si="36"/>
        <v>140</v>
      </c>
      <c r="I110" s="12">
        <f t="shared" si="36"/>
        <v>0</v>
      </c>
      <c r="J110" s="12">
        <f t="shared" si="36"/>
        <v>140</v>
      </c>
      <c r="K110" s="11">
        <f t="shared" si="27"/>
        <v>4.3478260869565215</v>
      </c>
      <c r="L110" s="11">
        <f>I110/F110*100</f>
        <v>0</v>
      </c>
      <c r="M110" s="31">
        <f t="shared" si="28"/>
        <v>37.83783783783784</v>
      </c>
    </row>
    <row r="111" spans="1:13" ht="31.5">
      <c r="A111" s="54"/>
      <c r="B111" s="55"/>
      <c r="C111" s="76"/>
      <c r="D111" s="5" t="s">
        <v>170</v>
      </c>
      <c r="E111" s="12">
        <f t="shared" si="7"/>
        <v>220</v>
      </c>
      <c r="F111" s="12">
        <v>0</v>
      </c>
      <c r="G111" s="12">
        <v>220</v>
      </c>
      <c r="H111" s="12">
        <f>I111+J111</f>
        <v>140</v>
      </c>
      <c r="I111" s="12">
        <v>0</v>
      </c>
      <c r="J111" s="11">
        <v>140</v>
      </c>
      <c r="K111" s="11">
        <f t="shared" si="27"/>
        <v>63.63636363636363</v>
      </c>
      <c r="L111" s="11">
        <v>0</v>
      </c>
      <c r="M111" s="31">
        <f t="shared" si="28"/>
        <v>63.63636363636363</v>
      </c>
    </row>
    <row r="112" spans="1:13" ht="47.25">
      <c r="A112" s="47"/>
      <c r="B112" s="48"/>
      <c r="C112" s="76"/>
      <c r="D112" s="5" t="s">
        <v>12</v>
      </c>
      <c r="E112" s="12">
        <f t="shared" si="7"/>
        <v>3000</v>
      </c>
      <c r="F112" s="12">
        <v>2850</v>
      </c>
      <c r="G112" s="12">
        <v>150</v>
      </c>
      <c r="H112" s="12">
        <f>I112+J112</f>
        <v>0</v>
      </c>
      <c r="I112" s="12">
        <v>0</v>
      </c>
      <c r="J112" s="11">
        <v>0</v>
      </c>
      <c r="K112" s="11">
        <f t="shared" si="27"/>
        <v>0</v>
      </c>
      <c r="L112" s="11">
        <f>I112/F112*100</f>
        <v>0</v>
      </c>
      <c r="M112" s="31">
        <f t="shared" si="28"/>
        <v>0</v>
      </c>
    </row>
    <row r="113" spans="1:13" ht="31.5">
      <c r="A113" s="22" t="s">
        <v>153</v>
      </c>
      <c r="B113" s="23"/>
      <c r="C113" s="20" t="s">
        <v>100</v>
      </c>
      <c r="D113" s="5" t="s">
        <v>170</v>
      </c>
      <c r="E113" s="12">
        <f t="shared" si="7"/>
        <v>43067</v>
      </c>
      <c r="F113" s="12">
        <v>0</v>
      </c>
      <c r="G113" s="12">
        <v>43067</v>
      </c>
      <c r="H113" s="12">
        <f>I113+J113</f>
        <v>34896.7</v>
      </c>
      <c r="I113" s="12">
        <v>0</v>
      </c>
      <c r="J113" s="11">
        <v>34896.7</v>
      </c>
      <c r="K113" s="11">
        <f t="shared" si="27"/>
        <v>81.02886200571203</v>
      </c>
      <c r="L113" s="11">
        <v>0</v>
      </c>
      <c r="M113" s="31">
        <f t="shared" si="28"/>
        <v>81.02886200571203</v>
      </c>
    </row>
    <row r="114" spans="1:13" ht="47.25" customHeight="1">
      <c r="A114" s="22" t="s">
        <v>185</v>
      </c>
      <c r="B114" s="23"/>
      <c r="C114" s="20" t="s">
        <v>99</v>
      </c>
      <c r="D114" s="5" t="s">
        <v>170</v>
      </c>
      <c r="E114" s="12">
        <f t="shared" si="7"/>
        <v>180</v>
      </c>
      <c r="F114" s="12">
        <v>0</v>
      </c>
      <c r="G114" s="12">
        <v>180</v>
      </c>
      <c r="H114" s="12">
        <f>I114+J114</f>
        <v>0</v>
      </c>
      <c r="I114" s="12">
        <v>0</v>
      </c>
      <c r="J114" s="11">
        <v>0</v>
      </c>
      <c r="K114" s="11">
        <f t="shared" si="27"/>
        <v>0</v>
      </c>
      <c r="L114" s="11">
        <v>0</v>
      </c>
      <c r="M114" s="31">
        <f t="shared" si="28"/>
        <v>0</v>
      </c>
    </row>
    <row r="115" spans="1:13" ht="62.25" customHeight="1">
      <c r="A115" s="46">
        <v>15</v>
      </c>
      <c r="B115" s="40" t="s">
        <v>30</v>
      </c>
      <c r="C115" s="76" t="s">
        <v>180</v>
      </c>
      <c r="D115" s="77"/>
      <c r="E115" s="12">
        <f aca="true" t="shared" si="37" ref="E115:J115">E116+E117+E118+E119+E120</f>
        <v>500</v>
      </c>
      <c r="F115" s="12">
        <f t="shared" si="37"/>
        <v>0</v>
      </c>
      <c r="G115" s="12">
        <f t="shared" si="37"/>
        <v>500</v>
      </c>
      <c r="H115" s="12">
        <f t="shared" si="37"/>
        <v>394.9</v>
      </c>
      <c r="I115" s="12">
        <f t="shared" si="37"/>
        <v>0</v>
      </c>
      <c r="J115" s="12">
        <f t="shared" si="37"/>
        <v>394.9</v>
      </c>
      <c r="K115" s="11">
        <f t="shared" si="27"/>
        <v>78.97999999999999</v>
      </c>
      <c r="L115" s="11">
        <v>0</v>
      </c>
      <c r="M115" s="31">
        <f t="shared" si="28"/>
        <v>78.97999999999999</v>
      </c>
    </row>
    <row r="116" spans="1:13" ht="30.75" customHeight="1">
      <c r="A116" s="62"/>
      <c r="B116" s="63"/>
      <c r="C116" s="66" t="s">
        <v>52</v>
      </c>
      <c r="D116" s="64" t="s">
        <v>170</v>
      </c>
      <c r="E116" s="12">
        <f t="shared" si="7"/>
        <v>150</v>
      </c>
      <c r="F116" s="12">
        <v>0</v>
      </c>
      <c r="G116" s="12">
        <v>150</v>
      </c>
      <c r="H116" s="12">
        <f>I116+J116</f>
        <v>75</v>
      </c>
      <c r="I116" s="12">
        <v>0</v>
      </c>
      <c r="J116" s="11">
        <v>75</v>
      </c>
      <c r="K116" s="11">
        <f t="shared" si="27"/>
        <v>50</v>
      </c>
      <c r="L116" s="11">
        <v>0</v>
      </c>
      <c r="M116" s="31">
        <f t="shared" si="28"/>
        <v>50</v>
      </c>
    </row>
    <row r="117" spans="1:13" ht="15.75" customHeight="1">
      <c r="A117" s="62"/>
      <c r="B117" s="63"/>
      <c r="C117" s="67"/>
      <c r="D117" s="64" t="s">
        <v>2</v>
      </c>
      <c r="E117" s="12">
        <f t="shared" si="7"/>
        <v>5</v>
      </c>
      <c r="F117" s="12">
        <v>0</v>
      </c>
      <c r="G117" s="12">
        <v>5</v>
      </c>
      <c r="H117" s="12">
        <f>I117+J117</f>
        <v>0</v>
      </c>
      <c r="I117" s="12">
        <v>0</v>
      </c>
      <c r="J117" s="11">
        <v>0</v>
      </c>
      <c r="K117" s="11">
        <f t="shared" si="27"/>
        <v>0</v>
      </c>
      <c r="L117" s="11">
        <v>0</v>
      </c>
      <c r="M117" s="31">
        <f t="shared" si="28"/>
        <v>0</v>
      </c>
    </row>
    <row r="118" spans="1:13" ht="17.25" customHeight="1">
      <c r="A118" s="62"/>
      <c r="B118" s="63"/>
      <c r="C118" s="67"/>
      <c r="D118" s="64" t="s">
        <v>3</v>
      </c>
      <c r="E118" s="12">
        <f t="shared" si="7"/>
        <v>80</v>
      </c>
      <c r="F118" s="12">
        <v>0</v>
      </c>
      <c r="G118" s="12">
        <v>80</v>
      </c>
      <c r="H118" s="12">
        <f>I118+J118</f>
        <v>55</v>
      </c>
      <c r="I118" s="12">
        <v>0</v>
      </c>
      <c r="J118" s="11">
        <v>55</v>
      </c>
      <c r="K118" s="11">
        <f t="shared" si="27"/>
        <v>68.75</v>
      </c>
      <c r="L118" s="11">
        <v>0</v>
      </c>
      <c r="M118" s="31">
        <f t="shared" si="28"/>
        <v>68.75</v>
      </c>
    </row>
    <row r="119" spans="1:13" ht="30.75" customHeight="1">
      <c r="A119" s="62"/>
      <c r="B119" s="63"/>
      <c r="C119" s="67"/>
      <c r="D119" s="64" t="s">
        <v>13</v>
      </c>
      <c r="E119" s="12">
        <f t="shared" si="7"/>
        <v>25</v>
      </c>
      <c r="F119" s="12">
        <v>0</v>
      </c>
      <c r="G119" s="12">
        <v>25</v>
      </c>
      <c r="H119" s="12">
        <f>I119+J119</f>
        <v>24.9</v>
      </c>
      <c r="I119" s="12">
        <v>0</v>
      </c>
      <c r="J119" s="11">
        <v>24.9</v>
      </c>
      <c r="K119" s="11">
        <f t="shared" si="27"/>
        <v>99.6</v>
      </c>
      <c r="L119" s="11">
        <v>0</v>
      </c>
      <c r="M119" s="31">
        <f t="shared" si="28"/>
        <v>99.6</v>
      </c>
    </row>
    <row r="120" spans="1:13" ht="30" customHeight="1">
      <c r="A120" s="61"/>
      <c r="B120" s="65"/>
      <c r="C120" s="68"/>
      <c r="D120" s="64" t="s">
        <v>6</v>
      </c>
      <c r="E120" s="12">
        <f t="shared" si="7"/>
        <v>240</v>
      </c>
      <c r="F120" s="12">
        <v>0</v>
      </c>
      <c r="G120" s="12">
        <v>240</v>
      </c>
      <c r="H120" s="12">
        <f>I120+J120</f>
        <v>240</v>
      </c>
      <c r="I120" s="12">
        <v>0</v>
      </c>
      <c r="J120" s="11">
        <v>240</v>
      </c>
      <c r="K120" s="11">
        <f t="shared" si="27"/>
        <v>100</v>
      </c>
      <c r="L120" s="11">
        <v>0</v>
      </c>
      <c r="M120" s="31">
        <f t="shared" si="28"/>
        <v>100</v>
      </c>
    </row>
    <row r="121" spans="1:13" ht="47.25" customHeight="1">
      <c r="A121" s="9">
        <v>16</v>
      </c>
      <c r="B121" s="8" t="s">
        <v>31</v>
      </c>
      <c r="C121" s="77" t="s">
        <v>181</v>
      </c>
      <c r="D121" s="77"/>
      <c r="E121" s="12">
        <f aca="true" t="shared" si="38" ref="E121:J121">E122</f>
        <v>18626</v>
      </c>
      <c r="F121" s="12">
        <f t="shared" si="38"/>
        <v>0</v>
      </c>
      <c r="G121" s="12">
        <f t="shared" si="38"/>
        <v>18626</v>
      </c>
      <c r="H121" s="12">
        <f t="shared" si="38"/>
        <v>16206.7</v>
      </c>
      <c r="I121" s="12">
        <f t="shared" si="38"/>
        <v>0</v>
      </c>
      <c r="J121" s="12">
        <f t="shared" si="38"/>
        <v>16206.7</v>
      </c>
      <c r="K121" s="11">
        <f t="shared" si="27"/>
        <v>87.01116718565447</v>
      </c>
      <c r="L121" s="11">
        <v>0</v>
      </c>
      <c r="M121" s="31">
        <f t="shared" si="28"/>
        <v>87.01116718565447</v>
      </c>
    </row>
    <row r="122" spans="1:13" ht="30.75" customHeight="1">
      <c r="A122" s="9"/>
      <c r="B122" s="8"/>
      <c r="C122" s="38" t="s">
        <v>52</v>
      </c>
      <c r="D122" s="5" t="s">
        <v>170</v>
      </c>
      <c r="E122" s="12">
        <f t="shared" si="7"/>
        <v>18626</v>
      </c>
      <c r="F122" s="12">
        <v>0</v>
      </c>
      <c r="G122" s="12">
        <v>18626</v>
      </c>
      <c r="H122" s="12">
        <f>I122+J122</f>
        <v>16206.7</v>
      </c>
      <c r="I122" s="12">
        <v>0</v>
      </c>
      <c r="J122" s="11">
        <v>16206.7</v>
      </c>
      <c r="K122" s="11">
        <f t="shared" si="27"/>
        <v>87.01116718565447</v>
      </c>
      <c r="L122" s="11">
        <v>0</v>
      </c>
      <c r="M122" s="31">
        <f t="shared" si="28"/>
        <v>87.01116718565447</v>
      </c>
    </row>
    <row r="123" spans="1:13" ht="47.25" customHeight="1">
      <c r="A123" s="9">
        <v>17</v>
      </c>
      <c r="B123" s="8" t="s">
        <v>32</v>
      </c>
      <c r="C123" s="77" t="s">
        <v>168</v>
      </c>
      <c r="D123" s="77"/>
      <c r="E123" s="12">
        <f aca="true" t="shared" si="39" ref="E123:J123">E124+E125</f>
        <v>31726.7</v>
      </c>
      <c r="F123" s="12">
        <f t="shared" si="39"/>
        <v>5054</v>
      </c>
      <c r="G123" s="12">
        <f t="shared" si="39"/>
        <v>26672.7</v>
      </c>
      <c r="H123" s="12">
        <f t="shared" si="39"/>
        <v>16166.6</v>
      </c>
      <c r="I123" s="12">
        <f t="shared" si="39"/>
        <v>0</v>
      </c>
      <c r="J123" s="12">
        <f t="shared" si="39"/>
        <v>16166.6</v>
      </c>
      <c r="K123" s="11">
        <f t="shared" si="27"/>
        <v>50.95581954631273</v>
      </c>
      <c r="L123" s="11">
        <v>0</v>
      </c>
      <c r="M123" s="31">
        <f t="shared" si="28"/>
        <v>60.611036752934645</v>
      </c>
    </row>
    <row r="124" spans="1:13" ht="46.5" customHeight="1">
      <c r="A124" s="22" t="s">
        <v>95</v>
      </c>
      <c r="B124" s="8"/>
      <c r="C124" s="20" t="s">
        <v>96</v>
      </c>
      <c r="D124" s="5" t="s">
        <v>170</v>
      </c>
      <c r="E124" s="12">
        <f t="shared" si="7"/>
        <v>21179</v>
      </c>
      <c r="F124" s="12">
        <v>0</v>
      </c>
      <c r="G124" s="12">
        <v>21179</v>
      </c>
      <c r="H124" s="12">
        <f>I124+J124</f>
        <v>14535</v>
      </c>
      <c r="I124" s="12">
        <v>0</v>
      </c>
      <c r="J124" s="11">
        <v>14535</v>
      </c>
      <c r="K124" s="11">
        <f t="shared" si="27"/>
        <v>68.62930261107701</v>
      </c>
      <c r="L124" s="11">
        <v>0</v>
      </c>
      <c r="M124" s="31">
        <f t="shared" si="28"/>
        <v>68.62930261107701</v>
      </c>
    </row>
    <row r="125" spans="1:13" ht="15" customHeight="1">
      <c r="A125" s="39" t="s">
        <v>97</v>
      </c>
      <c r="B125" s="40"/>
      <c r="C125" s="76" t="s">
        <v>98</v>
      </c>
      <c r="D125" s="4" t="s">
        <v>19</v>
      </c>
      <c r="E125" s="12">
        <f t="shared" si="7"/>
        <v>10547.7</v>
      </c>
      <c r="F125" s="12">
        <f>SUM(F126:F127)</f>
        <v>5054</v>
      </c>
      <c r="G125" s="12">
        <f>SUM(G126:G127)</f>
        <v>5493.7</v>
      </c>
      <c r="H125" s="12">
        <f>I125+J125</f>
        <v>1631.6</v>
      </c>
      <c r="I125" s="12">
        <f>SUM(I126:I127)</f>
        <v>0</v>
      </c>
      <c r="J125" s="12">
        <f>SUM(J126:J127)</f>
        <v>1631.6</v>
      </c>
      <c r="K125" s="11">
        <f t="shared" si="27"/>
        <v>15.468775183215296</v>
      </c>
      <c r="L125" s="11">
        <v>0</v>
      </c>
      <c r="M125" s="31">
        <f t="shared" si="28"/>
        <v>29.69947394288003</v>
      </c>
    </row>
    <row r="126" spans="1:13" ht="30" customHeight="1">
      <c r="A126" s="50"/>
      <c r="B126" s="44"/>
      <c r="C126" s="76"/>
      <c r="D126" s="5" t="s">
        <v>170</v>
      </c>
      <c r="E126" s="12">
        <f t="shared" si="7"/>
        <v>4620</v>
      </c>
      <c r="F126" s="12">
        <v>0</v>
      </c>
      <c r="G126" s="12">
        <v>4620</v>
      </c>
      <c r="H126" s="12">
        <f>I126+J126</f>
        <v>916.8</v>
      </c>
      <c r="I126" s="12">
        <v>0</v>
      </c>
      <c r="J126" s="11">
        <v>916.8</v>
      </c>
      <c r="K126" s="11">
        <f t="shared" si="27"/>
        <v>19.844155844155843</v>
      </c>
      <c r="L126" s="11">
        <v>0</v>
      </c>
      <c r="M126" s="31">
        <f t="shared" si="28"/>
        <v>19.844155844155843</v>
      </c>
    </row>
    <row r="127" spans="1:13" ht="15" customHeight="1">
      <c r="A127" s="57"/>
      <c r="B127" s="42"/>
      <c r="C127" s="76"/>
      <c r="D127" s="5" t="s">
        <v>45</v>
      </c>
      <c r="E127" s="12">
        <f t="shared" si="7"/>
        <v>5927.7</v>
      </c>
      <c r="F127" s="12">
        <v>5054</v>
      </c>
      <c r="G127" s="12">
        <v>873.7</v>
      </c>
      <c r="H127" s="12">
        <f>I127+J127</f>
        <v>714.8</v>
      </c>
      <c r="I127" s="12">
        <v>0</v>
      </c>
      <c r="J127" s="11">
        <v>714.8</v>
      </c>
      <c r="K127" s="11">
        <f t="shared" si="27"/>
        <v>12.058639944666565</v>
      </c>
      <c r="L127" s="11">
        <v>0</v>
      </c>
      <c r="M127" s="31">
        <f t="shared" si="28"/>
        <v>81.81297928350692</v>
      </c>
    </row>
    <row r="128" spans="1:13" ht="46.5" customHeight="1">
      <c r="A128" s="9">
        <v>18</v>
      </c>
      <c r="B128" s="8" t="s">
        <v>33</v>
      </c>
      <c r="C128" s="77" t="s">
        <v>169</v>
      </c>
      <c r="D128" s="77"/>
      <c r="E128" s="12">
        <f aca="true" t="shared" si="40" ref="E128:J128">E129+E130+E131+E134+E135</f>
        <v>313097.7</v>
      </c>
      <c r="F128" s="12">
        <f t="shared" si="40"/>
        <v>302435.2</v>
      </c>
      <c r="G128" s="12">
        <f t="shared" si="40"/>
        <v>10662.5</v>
      </c>
      <c r="H128" s="12">
        <f t="shared" si="40"/>
        <v>278259.7</v>
      </c>
      <c r="I128" s="12">
        <f t="shared" si="40"/>
        <v>270968.8</v>
      </c>
      <c r="J128" s="12">
        <f t="shared" si="40"/>
        <v>7290.9</v>
      </c>
      <c r="K128" s="11">
        <f t="shared" si="27"/>
        <v>88.87312171248783</v>
      </c>
      <c r="L128" s="11">
        <f>I128/F128*100</f>
        <v>89.59565553216027</v>
      </c>
      <c r="M128" s="31">
        <f t="shared" si="28"/>
        <v>68.378898007034</v>
      </c>
    </row>
    <row r="129" spans="1:13" ht="62.25" customHeight="1">
      <c r="A129" s="22" t="s">
        <v>85</v>
      </c>
      <c r="B129" s="8"/>
      <c r="C129" s="20" t="s">
        <v>86</v>
      </c>
      <c r="D129" s="5" t="s">
        <v>4</v>
      </c>
      <c r="E129" s="12">
        <f t="shared" si="7"/>
        <v>172334.9</v>
      </c>
      <c r="F129" s="12">
        <v>170834.9</v>
      </c>
      <c r="G129" s="12">
        <v>1500</v>
      </c>
      <c r="H129" s="12">
        <f aca="true" t="shared" si="41" ref="H129:H135">I129+J129</f>
        <v>157389.5</v>
      </c>
      <c r="I129" s="12">
        <v>155889.5</v>
      </c>
      <c r="J129" s="11">
        <v>1500</v>
      </c>
      <c r="K129" s="11">
        <f t="shared" si="27"/>
        <v>91.32769972884192</v>
      </c>
      <c r="L129" s="11">
        <f>I129/F129*100</f>
        <v>91.25155340038833</v>
      </c>
      <c r="M129" s="31">
        <f t="shared" si="28"/>
        <v>100</v>
      </c>
    </row>
    <row r="130" spans="1:13" ht="94.5" customHeight="1">
      <c r="A130" s="22" t="s">
        <v>87</v>
      </c>
      <c r="B130" s="8"/>
      <c r="C130" s="20" t="s">
        <v>88</v>
      </c>
      <c r="D130" s="5" t="s">
        <v>4</v>
      </c>
      <c r="E130" s="12">
        <f t="shared" si="7"/>
        <v>3277.2</v>
      </c>
      <c r="F130" s="12">
        <v>3277.2</v>
      </c>
      <c r="G130" s="12">
        <v>0</v>
      </c>
      <c r="H130" s="12">
        <f t="shared" si="41"/>
        <v>2794.2</v>
      </c>
      <c r="I130" s="12">
        <v>2794.2</v>
      </c>
      <c r="J130" s="11">
        <v>0</v>
      </c>
      <c r="K130" s="11">
        <f t="shared" si="27"/>
        <v>85.261808861223</v>
      </c>
      <c r="L130" s="11">
        <f>I130/F130*100</f>
        <v>85.261808861223</v>
      </c>
      <c r="M130" s="31">
        <v>0</v>
      </c>
    </row>
    <row r="131" spans="1:13" ht="15" customHeight="1">
      <c r="A131" s="39" t="s">
        <v>89</v>
      </c>
      <c r="B131" s="40"/>
      <c r="C131" s="76" t="s">
        <v>90</v>
      </c>
      <c r="D131" s="4" t="s">
        <v>19</v>
      </c>
      <c r="E131" s="12">
        <f t="shared" si="7"/>
        <v>12536.7</v>
      </c>
      <c r="F131" s="12">
        <f>SUM(F132:F133)</f>
        <v>3374.2</v>
      </c>
      <c r="G131" s="12">
        <f>SUM(G132:G133)</f>
        <v>9162.5</v>
      </c>
      <c r="H131" s="12">
        <f t="shared" si="41"/>
        <v>8957.3</v>
      </c>
      <c r="I131" s="12">
        <f>SUM(I132:I133)</f>
        <v>3166.4</v>
      </c>
      <c r="J131" s="12">
        <f>SUM(J132:J133)</f>
        <v>5790.9</v>
      </c>
      <c r="K131" s="11">
        <f t="shared" si="27"/>
        <v>71.44862683162233</v>
      </c>
      <c r="L131" s="11">
        <f>I131/F131*100</f>
        <v>93.84150317112206</v>
      </c>
      <c r="M131" s="31">
        <f t="shared" si="28"/>
        <v>63.20218281036835</v>
      </c>
    </row>
    <row r="132" spans="1:13" ht="45.75" customHeight="1">
      <c r="A132" s="43"/>
      <c r="B132" s="44"/>
      <c r="C132" s="76"/>
      <c r="D132" s="5" t="s">
        <v>12</v>
      </c>
      <c r="E132" s="12">
        <f>F132+G132</f>
        <v>6455.1</v>
      </c>
      <c r="F132" s="12">
        <v>0</v>
      </c>
      <c r="G132" s="12">
        <v>6455.1</v>
      </c>
      <c r="H132" s="12">
        <f t="shared" si="41"/>
        <v>3390.4</v>
      </c>
      <c r="I132" s="12">
        <v>0</v>
      </c>
      <c r="J132" s="11">
        <v>3390.4</v>
      </c>
      <c r="K132" s="11">
        <f t="shared" si="27"/>
        <v>52.52281142042726</v>
      </c>
      <c r="L132" s="11">
        <v>0</v>
      </c>
      <c r="M132" s="31">
        <f t="shared" si="28"/>
        <v>52.52281142042726</v>
      </c>
    </row>
    <row r="133" spans="1:13" ht="31.5" customHeight="1">
      <c r="A133" s="41"/>
      <c r="B133" s="42"/>
      <c r="C133" s="76"/>
      <c r="D133" s="5" t="s">
        <v>4</v>
      </c>
      <c r="E133" s="12">
        <f>F133+G133</f>
        <v>6081.6</v>
      </c>
      <c r="F133" s="12">
        <v>3374.2</v>
      </c>
      <c r="G133" s="12">
        <v>2707.4</v>
      </c>
      <c r="H133" s="12">
        <f t="shared" si="41"/>
        <v>5566.9</v>
      </c>
      <c r="I133" s="12">
        <v>3166.4</v>
      </c>
      <c r="J133" s="11">
        <v>2400.5</v>
      </c>
      <c r="K133" s="11">
        <f t="shared" si="27"/>
        <v>91.5367666403578</v>
      </c>
      <c r="L133" s="11">
        <f>I133/F133*100</f>
        <v>93.84150317112206</v>
      </c>
      <c r="M133" s="31">
        <f t="shared" si="28"/>
        <v>88.66440127059171</v>
      </c>
    </row>
    <row r="134" spans="1:13" ht="47.25" customHeight="1">
      <c r="A134" s="22" t="s">
        <v>91</v>
      </c>
      <c r="B134" s="8"/>
      <c r="C134" s="20" t="s">
        <v>92</v>
      </c>
      <c r="D134" s="5" t="s">
        <v>4</v>
      </c>
      <c r="E134" s="12">
        <f>F134+G134</f>
        <v>81785.8</v>
      </c>
      <c r="F134" s="12">
        <v>81785.8</v>
      </c>
      <c r="G134" s="12">
        <v>0</v>
      </c>
      <c r="H134" s="12">
        <f t="shared" si="41"/>
        <v>73806.4</v>
      </c>
      <c r="I134" s="12">
        <v>73806.4</v>
      </c>
      <c r="J134" s="11">
        <v>0</v>
      </c>
      <c r="K134" s="11">
        <f t="shared" si="27"/>
        <v>90.24353860939183</v>
      </c>
      <c r="L134" s="11">
        <f>I134/F134*100</f>
        <v>90.24353860939183</v>
      </c>
      <c r="M134" s="31">
        <v>0</v>
      </c>
    </row>
    <row r="135" spans="1:13" ht="78" customHeight="1">
      <c r="A135" s="22" t="s">
        <v>93</v>
      </c>
      <c r="B135" s="8"/>
      <c r="C135" s="20" t="s">
        <v>94</v>
      </c>
      <c r="D135" s="5" t="s">
        <v>4</v>
      </c>
      <c r="E135" s="12">
        <f>F135+G135</f>
        <v>43163.1</v>
      </c>
      <c r="F135" s="12">
        <v>43163.1</v>
      </c>
      <c r="G135" s="12">
        <v>0</v>
      </c>
      <c r="H135" s="12">
        <f t="shared" si="41"/>
        <v>35312.3</v>
      </c>
      <c r="I135" s="12">
        <v>35312.3</v>
      </c>
      <c r="J135" s="11">
        <v>0</v>
      </c>
      <c r="K135" s="11">
        <f t="shared" si="27"/>
        <v>81.81131568399861</v>
      </c>
      <c r="L135" s="11">
        <f>I135/F135*100</f>
        <v>81.81131568399861</v>
      </c>
      <c r="M135" s="31">
        <v>0</v>
      </c>
    </row>
    <row r="136" spans="1:13" ht="15" customHeight="1">
      <c r="A136" s="46">
        <v>19</v>
      </c>
      <c r="B136" s="40" t="s">
        <v>39</v>
      </c>
      <c r="C136" s="76" t="s">
        <v>182</v>
      </c>
      <c r="D136" s="77"/>
      <c r="E136" s="12">
        <f aca="true" t="shared" si="42" ref="E136:J136">SUM(E137:E139)</f>
        <v>14384.8</v>
      </c>
      <c r="F136" s="12">
        <f t="shared" si="42"/>
        <v>12014.1</v>
      </c>
      <c r="G136" s="12">
        <f t="shared" si="42"/>
        <v>2370.7</v>
      </c>
      <c r="H136" s="12">
        <f t="shared" si="42"/>
        <v>12227.3</v>
      </c>
      <c r="I136" s="12">
        <f t="shared" si="42"/>
        <v>10626.5</v>
      </c>
      <c r="J136" s="12">
        <f t="shared" si="42"/>
        <v>1600.8000000000002</v>
      </c>
      <c r="K136" s="11">
        <f t="shared" si="27"/>
        <v>85.00152939213615</v>
      </c>
      <c r="L136" s="11">
        <f>I136/F136*100</f>
        <v>88.45023763744267</v>
      </c>
      <c r="M136" s="31">
        <f t="shared" si="28"/>
        <v>67.5243598937023</v>
      </c>
    </row>
    <row r="137" spans="1:13" ht="31.5" customHeight="1">
      <c r="A137" s="50"/>
      <c r="B137" s="44"/>
      <c r="C137" s="69" t="s">
        <v>52</v>
      </c>
      <c r="D137" s="5" t="s">
        <v>10</v>
      </c>
      <c r="E137" s="12">
        <f>F137+G137</f>
        <v>6591.6</v>
      </c>
      <c r="F137" s="12">
        <v>5420.1</v>
      </c>
      <c r="G137" s="12">
        <v>1171.5</v>
      </c>
      <c r="H137" s="12">
        <f>I137+J137</f>
        <v>4559</v>
      </c>
      <c r="I137" s="12">
        <v>4032.5</v>
      </c>
      <c r="J137" s="12">
        <v>526.5</v>
      </c>
      <c r="K137" s="11">
        <f t="shared" si="27"/>
        <v>69.16378421020693</v>
      </c>
      <c r="L137" s="11">
        <f>I137/F137*100</f>
        <v>74.39899632848102</v>
      </c>
      <c r="M137" s="31">
        <f t="shared" si="28"/>
        <v>44.94238156209987</v>
      </c>
    </row>
    <row r="138" spans="1:13" ht="17.25" customHeight="1">
      <c r="A138" s="54"/>
      <c r="B138" s="55"/>
      <c r="C138" s="27"/>
      <c r="D138" s="5" t="s">
        <v>2</v>
      </c>
      <c r="E138" s="12">
        <f>F138+G138</f>
        <v>3136.7</v>
      </c>
      <c r="F138" s="12">
        <v>2762.5</v>
      </c>
      <c r="G138" s="12">
        <v>374.2</v>
      </c>
      <c r="H138" s="12">
        <f>I138+J138</f>
        <v>3136.7</v>
      </c>
      <c r="I138" s="12">
        <v>2762.5</v>
      </c>
      <c r="J138" s="11">
        <v>374.2</v>
      </c>
      <c r="K138" s="11">
        <f t="shared" si="27"/>
        <v>100</v>
      </c>
      <c r="L138" s="11">
        <v>0</v>
      </c>
      <c r="M138" s="31">
        <f t="shared" si="28"/>
        <v>100</v>
      </c>
    </row>
    <row r="139" spans="1:13" ht="15.75">
      <c r="A139" s="54"/>
      <c r="B139" s="55"/>
      <c r="C139" s="70"/>
      <c r="D139" s="5" t="s">
        <v>3</v>
      </c>
      <c r="E139" s="12">
        <f>F139+G139</f>
        <v>4656.5</v>
      </c>
      <c r="F139" s="12">
        <v>3831.5</v>
      </c>
      <c r="G139" s="12">
        <v>825</v>
      </c>
      <c r="H139" s="12">
        <f>I139+J139</f>
        <v>4531.6</v>
      </c>
      <c r="I139" s="12">
        <v>3831.5</v>
      </c>
      <c r="J139" s="11">
        <v>700.1</v>
      </c>
      <c r="K139" s="11">
        <f t="shared" si="27"/>
        <v>97.31772790722647</v>
      </c>
      <c r="L139" s="11">
        <v>0</v>
      </c>
      <c r="M139" s="31">
        <f t="shared" si="28"/>
        <v>84.86060606060606</v>
      </c>
    </row>
    <row r="140" spans="1:13" ht="63.75" customHeight="1">
      <c r="A140" s="46">
        <v>20</v>
      </c>
      <c r="B140" s="40" t="s">
        <v>41</v>
      </c>
      <c r="C140" s="76" t="s">
        <v>183</v>
      </c>
      <c r="D140" s="77"/>
      <c r="E140" s="12">
        <f aca="true" t="shared" si="43" ref="E140:J140">E141</f>
        <v>3915</v>
      </c>
      <c r="F140" s="12">
        <f t="shared" si="43"/>
        <v>0</v>
      </c>
      <c r="G140" s="12">
        <f t="shared" si="43"/>
        <v>3915</v>
      </c>
      <c r="H140" s="12">
        <f t="shared" si="43"/>
        <v>3161.7</v>
      </c>
      <c r="I140" s="12">
        <f t="shared" si="43"/>
        <v>0</v>
      </c>
      <c r="J140" s="12">
        <f t="shared" si="43"/>
        <v>3161.7</v>
      </c>
      <c r="K140" s="11">
        <f t="shared" si="27"/>
        <v>80.75862068965517</v>
      </c>
      <c r="L140" s="11">
        <v>0</v>
      </c>
      <c r="M140" s="31">
        <f t="shared" si="28"/>
        <v>80.75862068965517</v>
      </c>
    </row>
    <row r="141" spans="1:13" ht="30" customHeight="1">
      <c r="A141" s="57"/>
      <c r="B141" s="73"/>
      <c r="C141" s="45" t="s">
        <v>52</v>
      </c>
      <c r="D141" s="5" t="s">
        <v>170</v>
      </c>
      <c r="E141" s="12">
        <f>F141+G141</f>
        <v>3915</v>
      </c>
      <c r="F141" s="12">
        <v>0</v>
      </c>
      <c r="G141" s="12">
        <v>3915</v>
      </c>
      <c r="H141" s="12">
        <f>I141+J141</f>
        <v>3161.7</v>
      </c>
      <c r="I141" s="12">
        <v>0</v>
      </c>
      <c r="J141" s="11">
        <v>3161.7</v>
      </c>
      <c r="K141" s="11">
        <f t="shared" si="27"/>
        <v>80.75862068965517</v>
      </c>
      <c r="L141" s="11">
        <v>0</v>
      </c>
      <c r="M141" s="31">
        <f t="shared" si="28"/>
        <v>80.75862068965517</v>
      </c>
    </row>
    <row r="142" spans="1:13" ht="48.75" customHeight="1">
      <c r="A142" s="46">
        <v>21</v>
      </c>
      <c r="B142" s="40" t="s">
        <v>157</v>
      </c>
      <c r="C142" s="76" t="s">
        <v>184</v>
      </c>
      <c r="D142" s="77"/>
      <c r="E142" s="12">
        <f aca="true" t="shared" si="44" ref="E142:J142">SUM(E143:E144)</f>
        <v>460</v>
      </c>
      <c r="F142" s="12">
        <f t="shared" si="44"/>
        <v>0</v>
      </c>
      <c r="G142" s="12">
        <f t="shared" si="44"/>
        <v>460</v>
      </c>
      <c r="H142" s="12">
        <f t="shared" si="44"/>
        <v>28</v>
      </c>
      <c r="I142" s="12">
        <f t="shared" si="44"/>
        <v>0</v>
      </c>
      <c r="J142" s="12">
        <f t="shared" si="44"/>
        <v>28</v>
      </c>
      <c r="K142" s="11">
        <f t="shared" si="27"/>
        <v>6.086956521739131</v>
      </c>
      <c r="L142" s="11">
        <v>0</v>
      </c>
      <c r="M142" s="31">
        <f t="shared" si="28"/>
        <v>6.086956521739131</v>
      </c>
    </row>
    <row r="143" spans="1:13" ht="31.5">
      <c r="A143" s="50"/>
      <c r="B143" s="72"/>
      <c r="C143" s="66" t="s">
        <v>52</v>
      </c>
      <c r="D143" s="64" t="s">
        <v>170</v>
      </c>
      <c r="E143" s="12">
        <f>F143+G143</f>
        <v>340</v>
      </c>
      <c r="F143" s="12">
        <v>0</v>
      </c>
      <c r="G143" s="12">
        <v>340</v>
      </c>
      <c r="H143" s="12">
        <f>I143+J143</f>
        <v>0</v>
      </c>
      <c r="I143" s="12">
        <v>0</v>
      </c>
      <c r="J143" s="12">
        <v>0</v>
      </c>
      <c r="K143" s="11">
        <f>H143/E143*100</f>
        <v>0</v>
      </c>
      <c r="L143" s="11">
        <v>0</v>
      </c>
      <c r="M143" s="31">
        <f>J143/G143*100</f>
        <v>0</v>
      </c>
    </row>
    <row r="144" spans="1:13" ht="16.5" customHeight="1">
      <c r="A144" s="47"/>
      <c r="B144" s="71"/>
      <c r="C144" s="68"/>
      <c r="D144" s="64" t="s">
        <v>2</v>
      </c>
      <c r="E144" s="12">
        <f>F144+G144</f>
        <v>120</v>
      </c>
      <c r="F144" s="12">
        <v>0</v>
      </c>
      <c r="G144" s="12">
        <v>120</v>
      </c>
      <c r="H144" s="12">
        <f>I144+J144</f>
        <v>28</v>
      </c>
      <c r="I144" s="12">
        <v>0</v>
      </c>
      <c r="J144" s="11">
        <v>28</v>
      </c>
      <c r="K144" s="11">
        <f>H144/E144*100</f>
        <v>23.333333333333332</v>
      </c>
      <c r="L144" s="11">
        <v>0</v>
      </c>
      <c r="M144" s="31">
        <f>J144/G144*100</f>
        <v>23.333333333333332</v>
      </c>
    </row>
    <row r="145" spans="1:13" ht="15.75" customHeight="1">
      <c r="A145" s="25"/>
      <c r="B145" s="26"/>
      <c r="C145" s="27"/>
      <c r="D145" s="16"/>
      <c r="E145" s="17"/>
      <c r="F145" s="17"/>
      <c r="G145" s="17"/>
      <c r="H145" s="17"/>
      <c r="I145" s="17"/>
      <c r="J145" s="18"/>
      <c r="K145" s="18"/>
      <c r="L145" s="18"/>
      <c r="M145" s="19"/>
    </row>
    <row r="146" spans="1:13" ht="15" customHeight="1">
      <c r="A146" s="15"/>
      <c r="B146" s="7"/>
      <c r="C146" s="14"/>
      <c r="D146" s="16"/>
      <c r="E146" s="17"/>
      <c r="F146" s="17"/>
      <c r="G146" s="17"/>
      <c r="H146" s="17"/>
      <c r="I146" s="17"/>
      <c r="J146" s="18"/>
      <c r="K146" s="18"/>
      <c r="L146" s="18"/>
      <c r="M146" s="19"/>
    </row>
  </sheetData>
  <sheetProtection/>
  <autoFilter ref="A10:M144"/>
  <mergeCells count="54">
    <mergeCell ref="C45:C47"/>
    <mergeCell ref="K7:M7"/>
    <mergeCell ref="D7:D9"/>
    <mergeCell ref="C7:C9"/>
    <mergeCell ref="C66:D66"/>
    <mergeCell ref="C89:D89"/>
    <mergeCell ref="C52:C54"/>
    <mergeCell ref="C140:D140"/>
    <mergeCell ref="C142:D142"/>
    <mergeCell ref="C71:C73"/>
    <mergeCell ref="C94:C96"/>
    <mergeCell ref="C85:C88"/>
    <mergeCell ref="C56:D56"/>
    <mergeCell ref="C136:D136"/>
    <mergeCell ref="C131:C133"/>
    <mergeCell ref="C125:C127"/>
    <mergeCell ref="C110:C112"/>
    <mergeCell ref="H8:H9"/>
    <mergeCell ref="C13:D13"/>
    <mergeCell ref="C30:D30"/>
    <mergeCell ref="C36:D36"/>
    <mergeCell ref="B7:B9"/>
    <mergeCell ref="A7:A9"/>
    <mergeCell ref="A11:D11"/>
    <mergeCell ref="C128:D128"/>
    <mergeCell ref="A1:M1"/>
    <mergeCell ref="A2:M2"/>
    <mergeCell ref="A3:M3"/>
    <mergeCell ref="K8:K9"/>
    <mergeCell ref="C121:D121"/>
    <mergeCell ref="C107:C109"/>
    <mergeCell ref="C91:D91"/>
    <mergeCell ref="C115:D115"/>
    <mergeCell ref="C104:C106"/>
    <mergeCell ref="C101:D101"/>
    <mergeCell ref="C123:D123"/>
    <mergeCell ref="L8:M8"/>
    <mergeCell ref="E7:G7"/>
    <mergeCell ref="H7:J7"/>
    <mergeCell ref="C38:C40"/>
    <mergeCell ref="C41:C44"/>
    <mergeCell ref="F8:G8"/>
    <mergeCell ref="C49:D49"/>
    <mergeCell ref="E8:E9"/>
    <mergeCell ref="A12:D12"/>
    <mergeCell ref="C20:D20"/>
    <mergeCell ref="C28:D28"/>
    <mergeCell ref="C14:C17"/>
    <mergeCell ref="A4:M4"/>
    <mergeCell ref="C93:D93"/>
    <mergeCell ref="C59:C61"/>
    <mergeCell ref="C62:D62"/>
    <mergeCell ref="C78:D78"/>
    <mergeCell ref="I8:J8"/>
  </mergeCells>
  <printOptions/>
  <pageMargins left="0.35433070866141736" right="0.35433070866141736" top="1.1811023622047245" bottom="0.3937007874015748" header="0.7086614173228347" footer="0.2362204724409449"/>
  <pageSetup fitToHeight="0" fitToWidth="1" horizontalDpi="600" verticalDpi="600" orientation="landscape" paperSize="9" scale="8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2015-12-08T09:43:27Z</cp:lastPrinted>
  <dcterms:created xsi:type="dcterms:W3CDTF">2014-07-04T13:22:28Z</dcterms:created>
  <dcterms:modified xsi:type="dcterms:W3CDTF">2015-12-22T08:24:42Z</dcterms:modified>
  <cp:category/>
  <cp:version/>
  <cp:contentType/>
  <cp:contentStatus/>
</cp:coreProperties>
</file>